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workbookProtection workbookAlgorithmName="SHA-512" workbookHashValue="xH0WpZZ4KIVnGi9R6jgO1oCKbmtNDmRGKoPTRSIZSH4ltePN6KvJUJkKRZYid7mLg4rfDVt3AUKwxjrdPieEQw==" workbookSaltValue="kzPX+W8lTn74e0IEGWB32g==" workbookSpinCount="100000" lockStructure="1"/>
  <bookViews>
    <workbookView xWindow="0" yWindow="0" windowWidth="23055" windowHeight="8820"/>
  </bookViews>
  <sheets>
    <sheet name="INFO" sheetId="9" r:id="rId1"/>
    <sheet name="SUMAR_punctaj" sheetId="8" r:id="rId2"/>
    <sheet name="1- Bilant" sheetId="1" r:id="rId3"/>
    <sheet name="1 - CPP" sheetId="2" r:id="rId4"/>
    <sheet name="1 - Intreprindere in dificulta" sheetId="3" r:id="rId5"/>
    <sheet name="Flux de numerar" sheetId="7" r:id="rId6"/>
    <sheet name="1 - Buget&amp;Surse finantare" sheetId="5" r:id="rId7"/>
    <sheet name="1 - Grila (ETF)" sheetId="4" r:id="rId8"/>
  </sheets>
  <definedNames>
    <definedName name="_xlnm.Print_Area" localSheetId="6">'1 - Buget&amp;Surse finantare'!$A$2:$G$56</definedName>
    <definedName name="_xlnm.Print_Area" localSheetId="3">'1 - CPP'!$A$4:$I$67</definedName>
    <definedName name="_xlnm.Print_Area" localSheetId="7">'1 - Grila (ETF)'!$A$1:$C$1</definedName>
    <definedName name="_xlnm.Print_Area" localSheetId="4">'1 - Intreprindere in dificulta'!$C$3:$H$29</definedName>
    <definedName name="_xlnm.Print_Area" localSheetId="5">'Flux de numerar'!$B$2:$I$32</definedName>
    <definedName name="_xlnm.Print_Area" localSheetId="0">INFO!$A$1:$E$14</definedName>
    <definedName name="_xlnm.Print_Area" localSheetId="1">SUMAR_punctaj!$A$1:$G$2</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9" i="7" l="1"/>
  <c r="I7" i="7"/>
  <c r="G7" i="7"/>
  <c r="G50" i="5" l="1"/>
  <c r="C10" i="9" l="1"/>
  <c r="H50" i="5"/>
  <c r="H53" i="5"/>
  <c r="F53" i="5"/>
  <c r="F54" i="5"/>
  <c r="H54" i="5" s="1"/>
  <c r="H48" i="5"/>
  <c r="H49" i="5"/>
  <c r="H47" i="5"/>
  <c r="F48" i="5"/>
  <c r="F49" i="5"/>
  <c r="F47" i="5"/>
  <c r="F44" i="5"/>
  <c r="H16" i="5"/>
  <c r="H18" i="5"/>
  <c r="H19" i="5"/>
  <c r="H20" i="5"/>
  <c r="H21" i="5"/>
  <c r="H22" i="5"/>
  <c r="H23" i="5"/>
  <c r="H24" i="5"/>
  <c r="H25" i="5"/>
  <c r="H26" i="5"/>
  <c r="H27" i="5"/>
  <c r="H28" i="5"/>
  <c r="H29" i="5"/>
  <c r="H30" i="5"/>
  <c r="H31" i="5"/>
  <c r="H32" i="5"/>
  <c r="H33" i="5"/>
  <c r="H34" i="5"/>
  <c r="H35" i="5"/>
  <c r="H36" i="5"/>
  <c r="H37" i="5"/>
  <c r="H38" i="5"/>
  <c r="H39" i="5"/>
  <c r="H40" i="5"/>
  <c r="H41" i="5"/>
  <c r="H42" i="5"/>
  <c r="H43" i="5"/>
  <c r="H44" i="5"/>
  <c r="F17" i="5"/>
  <c r="H17" i="5" s="1"/>
  <c r="F16" i="5"/>
  <c r="F18" i="5"/>
  <c r="F19" i="5"/>
  <c r="F20" i="5"/>
  <c r="F21" i="5"/>
  <c r="F22" i="5"/>
  <c r="F23" i="5"/>
  <c r="F24" i="5"/>
  <c r="F25" i="5"/>
  <c r="F26" i="5"/>
  <c r="F27" i="5"/>
  <c r="F28" i="5"/>
  <c r="F29" i="5"/>
  <c r="F30" i="5"/>
  <c r="F31" i="5"/>
  <c r="F32" i="5"/>
  <c r="F33" i="5"/>
  <c r="F34" i="5"/>
  <c r="F35" i="5"/>
  <c r="F36" i="5"/>
  <c r="F37" i="5"/>
  <c r="F38" i="5"/>
  <c r="F39" i="5"/>
  <c r="F40" i="5"/>
  <c r="F41" i="5"/>
  <c r="F42" i="5"/>
  <c r="F43" i="5"/>
  <c r="F15" i="5"/>
  <c r="H15" i="5" l="1"/>
  <c r="F45" i="5"/>
  <c r="D9" i="7"/>
  <c r="H7" i="7"/>
  <c r="F7" i="7"/>
  <c r="E7" i="7"/>
  <c r="D7" i="7"/>
  <c r="H45" i="5" l="1"/>
  <c r="H51" i="5" s="1"/>
  <c r="F55" i="5"/>
  <c r="F50" i="5"/>
  <c r="G45" i="5"/>
  <c r="F56" i="5" l="1"/>
  <c r="F51" i="5"/>
  <c r="I25" i="2"/>
  <c r="D21" i="7" l="1"/>
  <c r="D28" i="7" s="1"/>
  <c r="D27" i="7"/>
  <c r="I22" i="7"/>
  <c r="D22" i="7"/>
  <c r="E9" i="7"/>
  <c r="G51" i="5"/>
  <c r="J50" i="5"/>
  <c r="I50" i="5"/>
  <c r="J45" i="5"/>
  <c r="I45" i="5"/>
  <c r="I51" i="5" s="1"/>
  <c r="I56" i="5" s="1"/>
  <c r="J51" i="5" l="1"/>
  <c r="J56" i="5" s="1"/>
  <c r="C7" i="5" s="1"/>
  <c r="C9" i="9" s="1"/>
  <c r="C6" i="5"/>
  <c r="H55" i="5"/>
  <c r="H56" i="5" l="1"/>
  <c r="C4" i="5" s="1"/>
  <c r="C9" i="5"/>
  <c r="G55" i="5"/>
  <c r="C5" i="5" l="1"/>
  <c r="D30" i="7"/>
  <c r="C25" i="8" s="1"/>
  <c r="F11" i="1"/>
  <c r="E20" i="8" l="1"/>
  <c r="C15" i="8" l="1"/>
  <c r="G22" i="7" l="1"/>
  <c r="E22" i="7"/>
  <c r="E27" i="7" s="1"/>
  <c r="F22" i="7"/>
  <c r="H22" i="7"/>
  <c r="F7" i="2" l="1"/>
  <c r="F68" i="2" s="1"/>
  <c r="F25" i="2"/>
  <c r="F32" i="2" s="1"/>
  <c r="G25" i="2"/>
  <c r="G32" i="2" s="1"/>
  <c r="H25" i="2"/>
  <c r="H32" i="2" s="1"/>
  <c r="I32" i="2"/>
  <c r="I57" i="2" s="1"/>
  <c r="F40" i="2"/>
  <c r="G40" i="2"/>
  <c r="H40" i="2"/>
  <c r="I40" i="2"/>
  <c r="F44" i="2"/>
  <c r="G44" i="2"/>
  <c r="G46" i="2" s="1"/>
  <c r="H44" i="2"/>
  <c r="I44" i="2"/>
  <c r="F53" i="2"/>
  <c r="G53" i="2"/>
  <c r="H53" i="2"/>
  <c r="I53" i="2"/>
  <c r="F54" i="2"/>
  <c r="G54" i="2"/>
  <c r="H54" i="2"/>
  <c r="I54" i="2"/>
  <c r="F55" i="2"/>
  <c r="G55" i="2"/>
  <c r="H55" i="2"/>
  <c r="I55" i="2"/>
  <c r="F47" i="2" l="1"/>
  <c r="G56" i="5"/>
  <c r="G47" i="2"/>
  <c r="H57" i="2"/>
  <c r="H47" i="2"/>
  <c r="F45" i="2"/>
  <c r="F19" i="2"/>
  <c r="I47" i="2"/>
  <c r="H46" i="2"/>
  <c r="G45" i="2"/>
  <c r="G57" i="2"/>
  <c r="F57" i="2"/>
  <c r="F46" i="2"/>
  <c r="I45" i="2"/>
  <c r="H45" i="2"/>
  <c r="I46" i="2"/>
  <c r="F34" i="2" l="1"/>
  <c r="F35" i="2"/>
  <c r="F56" i="2"/>
  <c r="F59" i="2" s="1"/>
  <c r="F33" i="2"/>
  <c r="F49" i="2" s="1"/>
  <c r="G7" i="2"/>
  <c r="G68" i="2" s="1"/>
  <c r="F48" i="2" l="1"/>
  <c r="F58" i="2"/>
  <c r="F63" i="2" s="1"/>
  <c r="F65" i="2" s="1"/>
  <c r="F60" i="2"/>
  <c r="F50" i="2"/>
  <c r="G19" i="2"/>
  <c r="H7" i="2"/>
  <c r="H68" i="2" s="1"/>
  <c r="G34" i="2" l="1"/>
  <c r="G35" i="2"/>
  <c r="F64" i="2"/>
  <c r="H19" i="2"/>
  <c r="I7" i="2"/>
  <c r="G33" i="2"/>
  <c r="G56" i="2"/>
  <c r="H34" i="2" l="1"/>
  <c r="H35" i="2"/>
  <c r="I68" i="2"/>
  <c r="C20" i="8" s="1"/>
  <c r="I19" i="2"/>
  <c r="G59" i="2"/>
  <c r="G58" i="2"/>
  <c r="G63" i="2" s="1"/>
  <c r="G60" i="2"/>
  <c r="G50" i="2"/>
  <c r="G49" i="2"/>
  <c r="G48" i="2"/>
  <c r="H56" i="2"/>
  <c r="H33" i="2"/>
  <c r="I34" i="2" l="1"/>
  <c r="I35" i="2"/>
  <c r="H50" i="2"/>
  <c r="H49" i="2"/>
  <c r="H48" i="2"/>
  <c r="I33" i="2"/>
  <c r="I56" i="2"/>
  <c r="H59" i="2"/>
  <c r="H58" i="2"/>
  <c r="H63" i="2" s="1"/>
  <c r="H60" i="2"/>
  <c r="G65" i="2"/>
  <c r="G64" i="2"/>
  <c r="I58" i="2" l="1"/>
  <c r="I63" i="2" s="1"/>
  <c r="I59" i="2"/>
  <c r="I60" i="2"/>
  <c r="H64" i="2"/>
  <c r="H65" i="2"/>
  <c r="I50" i="2"/>
  <c r="I49" i="2"/>
  <c r="I48" i="2"/>
  <c r="E11" i="1"/>
  <c r="D11" i="1"/>
  <c r="H9" i="7"/>
  <c r="G9" i="7"/>
  <c r="F9" i="7"/>
  <c r="H20" i="3"/>
  <c r="H18" i="3"/>
  <c r="H17" i="3"/>
  <c r="E21" i="7" l="1"/>
  <c r="E28" i="7" s="1"/>
  <c r="H21" i="7"/>
  <c r="H28" i="7" s="1"/>
  <c r="I21" i="7"/>
  <c r="I28" i="7" s="1"/>
  <c r="I65" i="2"/>
  <c r="I64" i="2"/>
  <c r="F21" i="7"/>
  <c r="F28" i="7" s="1"/>
  <c r="G21" i="7"/>
  <c r="D31" i="7" l="1"/>
  <c r="C24" i="8" s="1"/>
  <c r="C23" i="8" s="1"/>
  <c r="G27" i="7"/>
  <c r="G28" i="7"/>
  <c r="H27" i="7"/>
  <c r="I27" i="7"/>
  <c r="F27" i="7"/>
  <c r="E55" i="2" l="1"/>
  <c r="D55" i="2"/>
  <c r="C55" i="2"/>
  <c r="E54" i="2"/>
  <c r="D54" i="2"/>
  <c r="C54" i="2"/>
  <c r="E53" i="2"/>
  <c r="D53" i="2"/>
  <c r="C53" i="2"/>
  <c r="E44" i="2"/>
  <c r="D44" i="2"/>
  <c r="C44" i="2"/>
  <c r="E40" i="2"/>
  <c r="D40" i="2"/>
  <c r="C40" i="2"/>
  <c r="E25" i="2"/>
  <c r="E32" i="2" s="1"/>
  <c r="D25" i="2"/>
  <c r="D32" i="2" s="1"/>
  <c r="C25" i="2"/>
  <c r="C32" i="2" s="1"/>
  <c r="E7" i="2"/>
  <c r="D7" i="2"/>
  <c r="D68" i="2" s="1"/>
  <c r="C7" i="2"/>
  <c r="C68" i="2" s="1"/>
  <c r="E6" i="2"/>
  <c r="D6" i="2"/>
  <c r="C6" i="2"/>
  <c r="F78" i="1"/>
  <c r="H13" i="3" s="1"/>
  <c r="E78" i="1"/>
  <c r="D78" i="1"/>
  <c r="F75" i="1"/>
  <c r="H12" i="3" s="1"/>
  <c r="E75" i="1"/>
  <c r="D75" i="1"/>
  <c r="F68" i="1"/>
  <c r="H19" i="3" s="1"/>
  <c r="E68" i="1"/>
  <c r="D68" i="1"/>
  <c r="F61" i="1"/>
  <c r="E61" i="1"/>
  <c r="D61" i="1"/>
  <c r="D82" i="1" s="1"/>
  <c r="F56" i="1"/>
  <c r="E56" i="1"/>
  <c r="D56" i="1"/>
  <c r="F53" i="1"/>
  <c r="F49" i="1" s="1"/>
  <c r="E53" i="1"/>
  <c r="D53" i="1"/>
  <c r="F50" i="1"/>
  <c r="E50" i="1"/>
  <c r="D50" i="1"/>
  <c r="F47" i="1"/>
  <c r="E47" i="1"/>
  <c r="D47" i="1"/>
  <c r="F35" i="1"/>
  <c r="E35" i="1"/>
  <c r="D35" i="1"/>
  <c r="F23" i="1"/>
  <c r="E23" i="1"/>
  <c r="D23" i="1"/>
  <c r="F18" i="1"/>
  <c r="F22" i="1" s="1"/>
  <c r="E18" i="1"/>
  <c r="E22" i="1" s="1"/>
  <c r="D18" i="1"/>
  <c r="D22" i="1" s="1"/>
  <c r="D36" i="1" s="1"/>
  <c r="D37" i="1" s="1"/>
  <c r="E68" i="2" l="1"/>
  <c r="C21" i="8" s="1"/>
  <c r="C19" i="8" s="1"/>
  <c r="C16" i="8"/>
  <c r="C14" i="8" s="1"/>
  <c r="C57" i="2"/>
  <c r="E82" i="1"/>
  <c r="F82" i="1"/>
  <c r="H14" i="3"/>
  <c r="E23" i="8"/>
  <c r="F22" i="8" s="1"/>
  <c r="D20" i="9" s="1"/>
  <c r="C8" i="8"/>
  <c r="F87" i="1"/>
  <c r="D49" i="1"/>
  <c r="E36" i="1"/>
  <c r="E37" i="1" s="1"/>
  <c r="F86" i="1"/>
  <c r="F36" i="1"/>
  <c r="F37" i="1" s="1"/>
  <c r="E49" i="1"/>
  <c r="E85" i="1" s="1"/>
  <c r="D87" i="1"/>
  <c r="C47" i="2"/>
  <c r="D47" i="2"/>
  <c r="E47" i="2"/>
  <c r="D57" i="2"/>
  <c r="E57" i="2"/>
  <c r="D86" i="1"/>
  <c r="D85" i="1"/>
  <c r="E86" i="1"/>
  <c r="F85" i="1"/>
  <c r="C19" i="2"/>
  <c r="C45" i="2"/>
  <c r="C46" i="2"/>
  <c r="D19" i="2"/>
  <c r="D45" i="2"/>
  <c r="D46" i="2"/>
  <c r="E19" i="2"/>
  <c r="E45" i="2"/>
  <c r="E46" i="2"/>
  <c r="C34" i="2" l="1"/>
  <c r="C35" i="2"/>
  <c r="E34" i="2"/>
  <c r="E35" i="2"/>
  <c r="D34" i="2"/>
  <c r="C12" i="8" s="1"/>
  <c r="D35" i="2"/>
  <c r="E16" i="8"/>
  <c r="F13" i="8" s="1"/>
  <c r="D18" i="9" s="1"/>
  <c r="E87" i="1"/>
  <c r="E19" i="8"/>
  <c r="F18" i="8" s="1"/>
  <c r="D19" i="9" s="1"/>
  <c r="E56" i="2"/>
  <c r="E33" i="2"/>
  <c r="E23" i="3"/>
  <c r="H21" i="3"/>
  <c r="D56" i="2"/>
  <c r="D33" i="2"/>
  <c r="C56" i="2"/>
  <c r="C33" i="2"/>
  <c r="C11" i="8" l="1"/>
  <c r="C11" i="9"/>
  <c r="C7" i="8"/>
  <c r="C6" i="8" s="1"/>
  <c r="E6" i="8" s="1"/>
  <c r="F5" i="8" s="1"/>
  <c r="C10" i="8"/>
  <c r="C50" i="2"/>
  <c r="C49" i="2"/>
  <c r="C48" i="2"/>
  <c r="D50" i="2"/>
  <c r="D49" i="2"/>
  <c r="D48" i="2"/>
  <c r="E50" i="2"/>
  <c r="E49" i="2"/>
  <c r="E48" i="2"/>
  <c r="C60" i="2"/>
  <c r="C59" i="2"/>
  <c r="C58" i="2"/>
  <c r="C63" i="2" s="1"/>
  <c r="D60" i="2"/>
  <c r="D59" i="2"/>
  <c r="D58" i="2"/>
  <c r="D63" i="2" s="1"/>
  <c r="E60" i="2"/>
  <c r="E59" i="2"/>
  <c r="E58" i="2"/>
  <c r="E63" i="2" s="1"/>
  <c r="E10" i="8" l="1"/>
  <c r="F9" i="8" s="1"/>
  <c r="D16" i="9"/>
  <c r="E65" i="2"/>
  <c r="E64" i="2"/>
  <c r="C65" i="2"/>
  <c r="C64" i="2"/>
  <c r="D65" i="2"/>
  <c r="D64" i="2"/>
  <c r="D17" i="9" l="1"/>
  <c r="F26" i="8"/>
  <c r="D23" i="9"/>
</calcChain>
</file>

<file path=xl/sharedStrings.xml><?xml version="1.0" encoding="utf-8"?>
<sst xmlns="http://schemas.openxmlformats.org/spreadsheetml/2006/main" count="389" uniqueCount="348">
  <si>
    <t>N-2</t>
  </si>
  <si>
    <t>N-1</t>
  </si>
  <si>
    <t>N</t>
  </si>
  <si>
    <t>A.Active imobilizate</t>
  </si>
  <si>
    <t>B.Active circulante</t>
  </si>
  <si>
    <t>I.Stocuri:</t>
  </si>
  <si>
    <t>1. Materii prime si materiale consumabile</t>
  </si>
  <si>
    <t>2. Productia in curs de executie</t>
  </si>
  <si>
    <t>3. Produse finite si marfuri</t>
  </si>
  <si>
    <t>4. Avansuri pentru cumparari stocuri</t>
  </si>
  <si>
    <t>Stocuri - total</t>
  </si>
  <si>
    <t>II.Creante</t>
  </si>
  <si>
    <t>III.Investitii  pe termen scurt</t>
  </si>
  <si>
    <t>IV.Casa si conturi la banci</t>
  </si>
  <si>
    <t>Active circulante - total</t>
  </si>
  <si>
    <t>C.Cheltuieli in avans</t>
  </si>
  <si>
    <t>1. Sume de reluat într-o perioadă de până la un an</t>
  </si>
  <si>
    <t>2. Sume de reluat într-o perioadă mai mare de un an</t>
  </si>
  <si>
    <t>D.Datorii: sumele care trebuie platite intr-o perioada de pana la un an</t>
  </si>
  <si>
    <t>1.  Împrumuturi din emisiunea de obligatiuni, prezentându-se separat împrumuturile din emisiunea de obligatiuni convertibile</t>
  </si>
  <si>
    <t>2. Sume datorate institutiilor de credit</t>
  </si>
  <si>
    <t>3. Avansuri încasate în contul comenzilor</t>
  </si>
  <si>
    <t>4. Datorii comerciale - furnizori</t>
  </si>
  <si>
    <t>5. Efecte de comert de platit</t>
  </si>
  <si>
    <t>6. Sume datorate entitatilor afiliate</t>
  </si>
  <si>
    <t>7. Sume datorate entitatilor de care compania este legata în virtutea intereselor de participare</t>
  </si>
  <si>
    <t>8. Alte datorii, inclusiv datoriile fiscale si datoriile privind asigurarile sociale</t>
  </si>
  <si>
    <t>Datorii: sumele care trebuie platite intr-o perioada de pana la un an</t>
  </si>
  <si>
    <t>E.Active circulante nete/datorii curente nete</t>
  </si>
  <si>
    <t>F.Total active minus datorii curente</t>
  </si>
  <si>
    <t>G.Datorii: sumele care trebuie platite intr-o perioada mai mare de un an</t>
  </si>
  <si>
    <t>1. Împrumuturi din emisiuni de obligațiuni</t>
  </si>
  <si>
    <t>2. Credite bancare pe termen lung</t>
  </si>
  <si>
    <t xml:space="preserve">5. Efecte de comert de platit </t>
  </si>
  <si>
    <t xml:space="preserve">6. Sume datorate entitatilor afiliate </t>
  </si>
  <si>
    <t xml:space="preserve">8. Alte datorii, inclusiv datoriile fiscale si datoriile privind asigurarile sociale </t>
  </si>
  <si>
    <t>Datorii ce trebuie platite intr-o perioada mai mare de un an - total</t>
  </si>
  <si>
    <t>H.Provizioane</t>
  </si>
  <si>
    <t>I.Venituri in avans</t>
  </si>
  <si>
    <t xml:space="preserve">1. Subvenţii pentru investiţii </t>
  </si>
  <si>
    <t>Sume de reluat într-o perioadă de până la un an</t>
  </si>
  <si>
    <t>Sume de reluat într-o perioadă mai mare de un an</t>
  </si>
  <si>
    <t>2. Venituri înregistrate în avans</t>
  </si>
  <si>
    <t>Sume de reluat intr-o perioada de pana la un an</t>
  </si>
  <si>
    <t>Sume de reluat intr-o perioada mai mare de un an</t>
  </si>
  <si>
    <t>Fondul comercial negativ</t>
  </si>
  <si>
    <t>J.Capital si rezerve</t>
  </si>
  <si>
    <t>I.Capital, din care</t>
  </si>
  <si>
    <t>1.  Capital subscris vărsat</t>
  </si>
  <si>
    <t xml:space="preserve"> 2. Capital subscris nevărsat</t>
  </si>
  <si>
    <t xml:space="preserve"> 3. Patrimoniu regiei</t>
  </si>
  <si>
    <t xml:space="preserve"> 4. Patrimoniul institutelor naționale de cercetare-dezvoltare</t>
  </si>
  <si>
    <t>5.Alte elemente de capitaluri proprii</t>
  </si>
  <si>
    <t>II.Prime de capital</t>
  </si>
  <si>
    <t>III.Rezerve din reevaluare</t>
  </si>
  <si>
    <t>Sold Creditor</t>
  </si>
  <si>
    <t>Sold Debitor</t>
  </si>
  <si>
    <t>IV.Rezerve</t>
  </si>
  <si>
    <t>Acţiuni proprii</t>
  </si>
  <si>
    <t>Câştiguri legate de instrumentele de capitaluri proprii</t>
  </si>
  <si>
    <t>Pierderi legate de instrumentele de capitaluri proprii</t>
  </si>
  <si>
    <t>V.Profitul sau pierderea reportat(ă)</t>
  </si>
  <si>
    <t>VI.Profitul sau pierderea exercitiului financiar</t>
  </si>
  <si>
    <t>Repartizarea profitului</t>
  </si>
  <si>
    <t>Capitaluri proprii - total</t>
  </si>
  <si>
    <t>Patrimoniul public</t>
  </si>
  <si>
    <t>Patrimoniul privat</t>
  </si>
  <si>
    <t>Capitaluri - total</t>
  </si>
  <si>
    <t>TOTAL ACTIV</t>
  </si>
  <si>
    <t>TOTAL CAPITALURI SI DATORII</t>
  </si>
  <si>
    <r>
      <rPr>
        <sz val="10"/>
        <rFont val="Calibri"/>
        <family val="2"/>
        <charset val="238"/>
        <scheme val="minor"/>
      </rPr>
      <t>3. Venituri în avans aferente activelor primite prin transfer de la clienţi</t>
    </r>
    <r>
      <rPr>
        <b/>
        <sz val="10"/>
        <rFont val="Calibri"/>
        <family val="2"/>
        <charset val="238"/>
        <scheme val="minor"/>
      </rPr>
      <t xml:space="preserve"> </t>
    </r>
  </si>
  <si>
    <t>1. Cifra de afaceri neta</t>
  </si>
  <si>
    <t>Producția vândută</t>
  </si>
  <si>
    <t>Venituri din vânzarea mărfurilor</t>
  </si>
  <si>
    <t>Reduceri comerciale acordate</t>
  </si>
  <si>
    <t>Venituri din dobânzi înregistrate de entităţile radiate din Registrul general si care mai au in derulare contracte de leasing</t>
  </si>
  <si>
    <t>Venituri din subvenţii de exploatare aferente cifrei de afaceri nete</t>
  </si>
  <si>
    <t>2. Venituri aferente costului producției în curs de execuție (+ pentru C; - pentru D)</t>
  </si>
  <si>
    <t>3. Venituri  din productia de imobilizări necorporale și corporale</t>
  </si>
  <si>
    <t>4. Venituri din reevaluarea imobilizărilor corporale</t>
  </si>
  <si>
    <t>5. Venituri din producția de investiții imobiliare</t>
  </si>
  <si>
    <t>6. Venituri din subvenții de exploatare</t>
  </si>
  <si>
    <t>7. Alte venituri din exploatare</t>
  </si>
  <si>
    <t>Venituri din exploatare - total</t>
  </si>
  <si>
    <t xml:space="preserve">8. Cheltuieli cu materiile prime şi materialele consumabile </t>
  </si>
  <si>
    <t>Alte cheltuieli materiale</t>
  </si>
  <si>
    <t>Alte cheltuieli externe (cu energie şi apă)</t>
  </si>
  <si>
    <t xml:space="preserve">Cheltuieli privind mărfurile </t>
  </si>
  <si>
    <t>Reduceri comerciale primite</t>
  </si>
  <si>
    <t>9. Cheltuieli cu personalul</t>
  </si>
  <si>
    <t>Salarii şi indemnizaţii</t>
  </si>
  <si>
    <t>Cheltuieli cu asigurările şi protecţia socială</t>
  </si>
  <si>
    <t>10. Ajustări de valoare privind imobilizările corporale şi necorporale</t>
  </si>
  <si>
    <t xml:space="preserve">Ajustări de valoare privind activele circulante </t>
  </si>
  <si>
    <t xml:space="preserve">11. Alte cheltuieli de exploatare </t>
  </si>
  <si>
    <t xml:space="preserve">Ajustări privind provizioanele  </t>
  </si>
  <si>
    <t>Cheltuieli din exploatare - total</t>
  </si>
  <si>
    <t>Rezultatul din exploatare</t>
  </si>
  <si>
    <t>Rezultatul din exploatare Profit</t>
  </si>
  <si>
    <t>Rezultatul din exploatare Pierdere</t>
  </si>
  <si>
    <t>12. Venituri din interese de participare</t>
  </si>
  <si>
    <t>13. Venituri din dobânzi</t>
  </si>
  <si>
    <t>14. Venituri din subvenţii de exploatare pentru dobânda datorată</t>
  </si>
  <si>
    <t>15. Alte venituri financiare</t>
  </si>
  <si>
    <t>Venituri financiare</t>
  </si>
  <si>
    <t>16. Ajustări de valoare privind imobilizările financiare şi investiţiile financiare deţinute ca active circulante</t>
  </si>
  <si>
    <t xml:space="preserve">17. Cheltuieli privind dobânzile </t>
  </si>
  <si>
    <t xml:space="preserve">Alte cheltuieli financiare  </t>
  </si>
  <si>
    <t>Cheltuieli financiare</t>
  </si>
  <si>
    <t>Rezultatul financiar</t>
  </si>
  <si>
    <t>Rezultatul financiar Profit</t>
  </si>
  <si>
    <t>Rezultatul financiar Pierdere</t>
  </si>
  <si>
    <t>Rezultatul curent</t>
  </si>
  <si>
    <t>Rezultatul curent Profit</t>
  </si>
  <si>
    <t>Rezultatul curent Pierdere</t>
  </si>
  <si>
    <t>Venituri extraordinare*</t>
  </si>
  <si>
    <t>Cheltuieli extraordinare*</t>
  </si>
  <si>
    <t>Rezultatul extraordinar</t>
  </si>
  <si>
    <t>Rezultatul extraordinar Profit</t>
  </si>
  <si>
    <t>Rezultatul extraordinar Pierdere</t>
  </si>
  <si>
    <t>Venituri totale</t>
  </si>
  <si>
    <t>Cheltuieli totale</t>
  </si>
  <si>
    <t>Rezultatul brut</t>
  </si>
  <si>
    <t>Rezultatul brut Profit</t>
  </si>
  <si>
    <t>Rezultatul brut Pierdere</t>
  </si>
  <si>
    <t>Impozit pe profit</t>
  </si>
  <si>
    <t>Alte impozite neprezentate la elementele de mai sus</t>
  </si>
  <si>
    <t>Rezultatul net</t>
  </si>
  <si>
    <t>Rezultatul net Profit</t>
  </si>
  <si>
    <t>Rezultatul net Pierdere</t>
  </si>
  <si>
    <t>Pentru a fi eligibil, solicitantul trebuie să nu se încadreze în categoria întreprinderilor în dificultate.</t>
  </si>
  <si>
    <t>Verificarea de la pct. 1) se face în mod automat, în baza informațiilor introduse deja. Verificarea de la pct. 1) nu este aplicabilă întreprinderilor ce au mai puțin de 3 ani de la înființare.
Punctele 2) și 3) de mai jos fac obiectul Declarației de eligibilitate, pe propria răspundere.</t>
  </si>
  <si>
    <t>O întreprindere este considerată a fi în dificultate dacă este îndeplinită cel puțin una dintre următoarele condiții*:</t>
  </si>
  <si>
    <t>1)</t>
  </si>
  <si>
    <t>i) Se calculează Rezultatul total acumulat al solicitantului</t>
  </si>
  <si>
    <t>Rezultatul reportat</t>
  </si>
  <si>
    <t>Rezultatul exercitiului financiar</t>
  </si>
  <si>
    <t>Rezultatul total acumulat</t>
  </si>
  <si>
    <t>Dacă Rezultatul total acumulat este pozitiv, atunci solicitantul nu se încadrează în categoria întreprinderilor în dificultate.</t>
  </si>
  <si>
    <t>Capital social subscris si varsat</t>
  </si>
  <si>
    <t>Prime de capital</t>
  </si>
  <si>
    <t>Rezerve din reevaluare</t>
  </si>
  <si>
    <t>Rezerve</t>
  </si>
  <si>
    <t>Pierdere de capital (dacă rezultatul este negativ)</t>
  </si>
  <si>
    <t>iii) Dacă valoarea rezultată este pozitivă (&gt;=0), ori valoarea rezultată negativă reprezintă cel mult 50% din Capital social subscris si vărsat, atunci solicitantul nu se încadrează în categoria întreprinderilor în dificultate.</t>
  </si>
  <si>
    <t>Rezultat:</t>
  </si>
  <si>
    <t>2)</t>
  </si>
  <si>
    <t>Atunci când întreprinderea face obiectul unei proceduri colective de insolvență sau îndeplinește criteriile prevăzute de legislația națională pentru inițierea unei proceduri colective de insolvență la cererea creditorilor săi.</t>
  </si>
  <si>
    <t>3)</t>
  </si>
  <si>
    <t>Atunci când întreprinderea a primit ajutor pentru salvare și nu a rambursat încă împrumutul sau nu a încetat garanția sau a primit ajutoare pentru restructurare și face încă obiectul unui plan de restructurare.</t>
  </si>
  <si>
    <t>*) În conformitate  cu prevederile Regulamentului (UE) nr. 651/2014 al Comisiei din 17 iunie 2014 de declarare a anumitor categorii de ajutoare compatibile cu piața internă în aplicarea articolelor 107 și 108 din tratat</t>
  </si>
  <si>
    <r>
      <t xml:space="preserve">Când mai mult de jumătate din capitalul social subscris a dispărut din cauza pierderilor acumulate.
</t>
    </r>
    <r>
      <rPr>
        <b/>
        <i/>
        <sz val="10"/>
        <rFont val="Calibri"/>
        <family val="2"/>
        <charset val="238"/>
      </rPr>
      <t>(Această situație survine atunci când deducerea pierderilor acumulate din rezerve (și din toate celelalte elemente considerate în general ca făcând parte din fondurile proprii ale societății) conduce la un cuantum cumulat negativ care depășește jumătate din capitalul social subscris)</t>
    </r>
  </si>
  <si>
    <r>
      <t>ii) Dacă Rezultatul total acumulat este negativ (</t>
    </r>
    <r>
      <rPr>
        <b/>
        <sz val="10"/>
        <rFont val="Calibri"/>
        <family val="2"/>
        <charset val="238"/>
      </rPr>
      <t>Pierdere acumulata</t>
    </r>
    <r>
      <rPr>
        <sz val="11"/>
        <color theme="1"/>
        <rFont val="Calibri"/>
        <family val="2"/>
        <charset val="238"/>
        <scheme val="minor"/>
      </rPr>
      <t xml:space="preserve">), atunci se calculează </t>
    </r>
    <r>
      <rPr>
        <b/>
        <sz val="10"/>
        <rFont val="Calibri"/>
        <family val="2"/>
        <charset val="238"/>
      </rPr>
      <t xml:space="preserve">Pierderile de capital </t>
    </r>
    <r>
      <rPr>
        <sz val="11"/>
        <color theme="1"/>
        <rFont val="Calibri"/>
        <family val="2"/>
        <charset val="238"/>
        <scheme val="minor"/>
      </rPr>
      <t>(Pierderea acumulata + Prime de capital + Rezerve din reevaluare + Rezerve)</t>
    </r>
  </si>
  <si>
    <t>Verificarea încadrării solicitantului în categoria întreprinderilor în dificultate</t>
  </si>
  <si>
    <t>Nr.crt.</t>
  </si>
  <si>
    <t>Categoria bugetara</t>
  </si>
  <si>
    <t>Surse de finantare</t>
  </si>
  <si>
    <t>SURSE DE FINANŢARE</t>
  </si>
  <si>
    <t>VALOARE</t>
  </si>
  <si>
    <t>I1</t>
  </si>
  <si>
    <t>Criteriu</t>
  </si>
  <si>
    <t>15 puncte</t>
  </si>
  <si>
    <t>20 puncte</t>
  </si>
  <si>
    <t>Impactul proiectului de digitalizare asupra activității operaționale a companiei</t>
  </si>
  <si>
    <t>Impactul proiectului de digitalizare asupra rentabilității activității companiei</t>
  </si>
  <si>
    <t>Proiectul de digitalizare se implementează în unul din domeniile de activitate considerate prioritare la nivel național (Anexa 4 la Ghid)</t>
  </si>
  <si>
    <t>10 puncte</t>
  </si>
  <si>
    <t>Investiția este realizată pe codul CAEN aferent soldului negativ al balanței comerciale</t>
  </si>
  <si>
    <t>5 puncte</t>
  </si>
  <si>
    <t>VNA</t>
  </si>
  <si>
    <t>FLUX DE NUMERAR</t>
  </si>
  <si>
    <t>Nr. crt.</t>
  </si>
  <si>
    <t>Explicaţii / an</t>
  </si>
  <si>
    <t>ACTIVITATEA DE EXPLOATARE:</t>
  </si>
  <si>
    <t>Vânzări de bunuri și servicii, inclusiv TVA</t>
  </si>
  <si>
    <t xml:space="preserve">Cheltuieli cu materii prime şi materiale consumabile </t>
  </si>
  <si>
    <t>Salarii</t>
  </si>
  <si>
    <t>Contributii sociale</t>
  </si>
  <si>
    <t>Chirii</t>
  </si>
  <si>
    <t>Utilităţi</t>
  </si>
  <si>
    <t>Costuri funcţionare birou</t>
  </si>
  <si>
    <t>Cheltuieli de marketing</t>
  </si>
  <si>
    <t>Asigurări</t>
  </si>
  <si>
    <t>Reparaţii/Întreţinere</t>
  </si>
  <si>
    <t>Impozite, taxe şi vărsăminte asimilate</t>
  </si>
  <si>
    <t>Alte cheltuieli</t>
  </si>
  <si>
    <t>Plăţi TVA</t>
  </si>
  <si>
    <t>Rambursări TVA</t>
  </si>
  <si>
    <t>Impozit pe profit/cifră de afaceri</t>
  </si>
  <si>
    <t>Dividende</t>
  </si>
  <si>
    <t>Nume firmă</t>
  </si>
  <si>
    <t xml:space="preserve">Cod unic de înregistrare </t>
  </si>
  <si>
    <t>Codul de înregistrare fiscală</t>
  </si>
  <si>
    <t>Categorie întreprindere</t>
  </si>
  <si>
    <t>Cod CAEN autorizat al activității pentru care se solicită ajutor financiar nerambursabil</t>
  </si>
  <si>
    <t>Sumar punctaj</t>
  </si>
  <si>
    <t>II. IMOBILIZĂRI CORPORALE(ct.211+212+213+214+215+216+217+223+224
+227+231+235+4093-281-291-2931-2935 - 4903)</t>
  </si>
  <si>
    <t>III.IMOBILIZĂRI FINANCIARE (ct.261+262+263+265+267* - 296* )</t>
  </si>
  <si>
    <t>Active imobilizate - total (rd. 01 + 02 + 03)</t>
  </si>
  <si>
    <t>Nr.buc.</t>
  </si>
  <si>
    <t>A. COD   010 – Digitalizate IMM-uri</t>
  </si>
  <si>
    <r>
      <t>10.cheltuieli cu serviciile pentru auditare tehnică IT (elaborare raport tehnic IT);</t>
    </r>
    <r>
      <rPr>
        <sz val="10"/>
        <color theme="1"/>
        <rFont val="Trebuchet MS"/>
        <family val="2"/>
      </rPr>
      <t xml:space="preserve"> </t>
    </r>
    <r>
      <rPr>
        <sz val="10"/>
        <color rgb="FF000000"/>
        <rFont val="Trebuchet MS"/>
        <family val="2"/>
      </rPr>
      <t>Entitățile care furnizează astfel de servicii nu pot avea calitatea de furnizori și pentru alte cheltuieli eligibile în cadrul unui proiect</t>
    </r>
  </si>
  <si>
    <t>A. TOTAL COD   010</t>
  </si>
  <si>
    <r>
      <t xml:space="preserve">B. COD   012 </t>
    </r>
    <r>
      <rPr>
        <sz val="10"/>
        <color theme="1"/>
        <rFont val="Trebuchet MS"/>
        <family val="2"/>
      </rPr>
      <t xml:space="preserve">- </t>
    </r>
    <r>
      <rPr>
        <b/>
        <sz val="10"/>
        <color theme="1"/>
        <rFont val="Trebuchet MS"/>
        <family val="2"/>
      </rPr>
      <t xml:space="preserve">Servicii și aplicații IT dedicate competențelor digitale și incluziunii digitale, inclusiv formarea profesională </t>
    </r>
  </si>
  <si>
    <r>
      <t>cheltuieli cu instruirea personalului care va utiliza echipamentele TIC (cheltuială obligatorie în procent de maxim 10% din valoarea finanțată).</t>
    </r>
    <r>
      <rPr>
        <sz val="10"/>
        <color theme="1"/>
        <rFont val="Trebuchet MS"/>
        <family val="2"/>
      </rPr>
      <t xml:space="preserve"> </t>
    </r>
    <r>
      <rPr>
        <sz val="10"/>
        <color rgb="FF000000"/>
        <rFont val="Trebuchet MS"/>
        <family val="2"/>
      </rPr>
      <t>În cadrul acestei categorii de cheltuieli vor fi cuprinse obligatoriu și cursuri în domeniul IT pentru persoanele responsabile cu conducerea și controlul întreprinderii, cursuri care să aibă rolul de a-i ajuta pe aceștia să conștientizeze rolul digitalizării în creșterea unei întreprinderi. Cursurile de competențe digitale  trebuie să fie acreditate Autoritatea Națională pentru Calificări sau /și cu recunoaștere națională/ internațională etc</t>
    </r>
    <r>
      <rPr>
        <sz val="10"/>
        <color theme="1"/>
        <rFont val="Trebuchet MS"/>
        <family val="2"/>
      </rPr>
      <t>.</t>
    </r>
  </si>
  <si>
    <t>B. TOTAL COD   012</t>
  </si>
  <si>
    <t>1.cheltuieli cu servicii de consiliere/analiză pentru identificarea soluțiilor tehnice de care are nevoie IMM-ul, cu condiția ca soluțiile tehnice identificate și descrise în documentația tehnică realizată, să facă obiectul investițiilor din cadrul proiectului aferent cererii de finanțare</t>
  </si>
  <si>
    <t>2.cheltuieli aferente achiziționării de hardware TIC,  de echipamente pentru automatizări și robotică integrate cu soluții digitale și a altor dispozitive și echipamente aferente, inclusiv pentru E-commerce, IoT (Internet of Things), tehnologii blockchain etc., precum și cheltuieli de instalare, configurare și punere in funcțiune</t>
  </si>
  <si>
    <t>3.cheltuieli aferente realizării rețelei LAN/WiFi</t>
  </si>
  <si>
    <t>4.cheltuieli aferente achiziționării și/sau dezvoltării și/sau adaptării aplicațiilor/licențelor software, cheltuieli pentru configurarea și implementarea bazelor de date, migrarea și integrarea diverselor structuri de date existente, pentru gestiune financiară, gestiunea furnizorilor, resurse umane, logistică, cheltuieli pentru implementarea RPA (Robotic Process Automation), ERP (Enterprise Resource Planning), CRM (Customer Relationship Mangement), pentru sisteme IoT (Internet of Things) și AI (Artificial Intelligence), tehnologii blockchain, soluții E-Commerce etc. și  integrarea acestora in BTP (Business Technology Platform), acolo unde este cazul</t>
  </si>
  <si>
    <t>5.cheltuieli aferente achiziționării unui website de prezentare a companiei</t>
  </si>
  <si>
    <t>6.cheltuieli aferente achiziționării/închirierii pe perioada de implementare și durabilitate a proiectului, a unui nume de domeniu nou</t>
  </si>
  <si>
    <t>7.cheltuieli cu servicii de trecere a arhivelor din analog/dosare/hârtie în digital indexabil</t>
  </si>
  <si>
    <t>8.cheltuieli aferente achizițiilor de servicii de tip Cloud Computing pe perioada de implementare și durabilitate a proiectului</t>
  </si>
  <si>
    <t>Valoarea totală a cererii de finanţare (CI), din care :</t>
  </si>
  <si>
    <t>Grila de evaluare tehnică și financiară a propunerii de proiect (ETF)</t>
  </si>
  <si>
    <t>0 - 15 puncte</t>
  </si>
  <si>
    <t>0 - 10 puncte</t>
  </si>
  <si>
    <t>0- 20 puncte</t>
  </si>
  <si>
    <t>0 puncte</t>
  </si>
  <si>
    <t>Regiunea de implementare a proiectului:</t>
  </si>
  <si>
    <t>Nord Est</t>
  </si>
  <si>
    <t>Sud Est</t>
  </si>
  <si>
    <t>Sud-Muntenia</t>
  </si>
  <si>
    <t>Nord-Vest</t>
  </si>
  <si>
    <t>Dată înființare firmă (anul)</t>
  </si>
  <si>
    <t>microintreprindere</t>
  </si>
  <si>
    <t>intreprindere mijlocie</t>
  </si>
  <si>
    <t>r= 5,5%</t>
  </si>
  <si>
    <t>9.cheltuieli aferente achiziționării de servicii pentru consolidarea securitatii cibernetice aplicabile pentru software/găzduire/rețele, pe perioada de implementare și durabilitate a proiectului</t>
  </si>
  <si>
    <t>An implementare</t>
  </si>
  <si>
    <t>D1</t>
  </si>
  <si>
    <t>Costul investitiei (CI)</t>
  </si>
  <si>
    <t>Intrări de lichidități  (rand 2) prin:</t>
  </si>
  <si>
    <t>Ieșiri de lichidități prin (rand 4+…+rand 14) :</t>
  </si>
  <si>
    <t>Flux de numerar brut din activitatea de exploatare (rand 1 -rand 3)</t>
  </si>
  <si>
    <t>Plăţi/încasări pentru impozite şi taxe (rand17- rand 18+rand 19)</t>
  </si>
  <si>
    <t>Total plăți exclusiv cele pentru exploatare (rand 16 + rand 20)</t>
  </si>
  <si>
    <t>Flux de numerar din activitatea de exploatare (rand 15 - rand 21)</t>
  </si>
  <si>
    <t>Valoare  unitară, fara TVA</t>
  </si>
  <si>
    <t>Denumire produs/ serviciu</t>
  </si>
  <si>
    <t>3 = 1 x 2</t>
  </si>
  <si>
    <t>LEI</t>
  </si>
  <si>
    <t>TVA nedeductibilă aferentă cheltuielilor eligibile (lei)</t>
  </si>
  <si>
    <t>Regiunea de implementare a proiectului (se va selecta regiunea de dezvoltare):</t>
  </si>
  <si>
    <t>Categorie întreprindere (se va selecta categoria)</t>
  </si>
  <si>
    <t>D2</t>
  </si>
  <si>
    <t>D3</t>
  </si>
  <si>
    <t>Proiectia bilanțului la nivelul intregii activitati a intreprinderii, cu ajutor nerambursabil, pe perioada de implementare si durabilitate a investitiei</t>
  </si>
  <si>
    <t>R_op - Rentabilitatea activității operaționale</t>
  </si>
  <si>
    <t>Punctaj</t>
  </si>
  <si>
    <t>Daca R_op  ∈[0%-20%), PR_op=VR_op [%]×0,75p</t>
  </si>
  <si>
    <t>Nr.
crt.</t>
  </si>
  <si>
    <t>Daca R_op≥20% , PR_op = 15</t>
  </si>
  <si>
    <t>Daca ∆π_op∈[0%-15%), P∆π_op=V∆π_op×1p</t>
  </si>
  <si>
    <t>Daca ∆π_op≥15, P∆π_op=15</t>
  </si>
  <si>
    <t>Daca R_AD∈(5%-10%], PR_ADI=20-VR_ADI [%]×2p</t>
  </si>
  <si>
    <t>Daca, R_AD∈[0%-5%], PR_ADI=20</t>
  </si>
  <si>
    <t>Intervale</t>
  </si>
  <si>
    <t>Valori criteriu</t>
  </si>
  <si>
    <t>Rezultat</t>
  </si>
  <si>
    <t>∆W_PD – reprezintă creșterea productivității muncii</t>
  </si>
  <si>
    <t xml:space="preserve">R_PD – rentabilitatea activității operaționale </t>
  </si>
  <si>
    <t>VNA_PD – valoarea netă actualizată</t>
  </si>
  <si>
    <t xml:space="preserve">CI – costul investiției </t>
  </si>
  <si>
    <t>Daca  R_PD∈[0%-10%), PR_PD=VR_PD×1,5p</t>
  </si>
  <si>
    <t>Daca R_PD≥10%,PR_PD=15</t>
  </si>
  <si>
    <t>Daca R_AD&gt;10%, PR_ADI=0</t>
  </si>
  <si>
    <t>Daca  ∆W_PD∈[0%-20), PW_PD=VW_PD×1p</t>
  </si>
  <si>
    <t>Daca  ∆W_PD≥20%, PW_PD=20</t>
  </si>
  <si>
    <t>TOTAL PUNCTAJ</t>
  </si>
  <si>
    <t>Proiectul de digitalizare se implementează în unul din domeniile de activitate considerate prioritare la nivel național (Introduceti valoare conform anexa la Ghid)</t>
  </si>
  <si>
    <t>• DA - 10 puncte
• NU - 0 puncte
(Introduceti valoare conform anexa la Ghid)</t>
  </si>
  <si>
    <t>• Sold negativ -5 puncte
• Sold pozitiv - 0 puncte
(Introduceti valoare conform anexa la Ghid)</t>
  </si>
  <si>
    <t xml:space="preserve"> Vest</t>
  </si>
  <si>
    <t>intreprindere mica</t>
  </si>
  <si>
    <r>
      <t>·</t>
    </r>
    <r>
      <rPr>
        <sz val="7"/>
        <color theme="1"/>
        <rFont val="Times New Roman"/>
        <family val="1"/>
      </rPr>
      <t xml:space="preserve">         </t>
    </r>
    <r>
      <rPr>
        <sz val="10"/>
        <color theme="1"/>
        <rFont val="Trebuchet MS"/>
        <family val="2"/>
      </rPr>
      <t xml:space="preserve">≥20% </t>
    </r>
  </si>
  <si>
    <r>
      <t>·</t>
    </r>
    <r>
      <rPr>
        <sz val="7"/>
        <color theme="1"/>
        <rFont val="Times New Roman"/>
        <family val="1"/>
      </rPr>
      <t xml:space="preserve">         </t>
    </r>
    <r>
      <rPr>
        <sz val="10"/>
        <color theme="1"/>
        <rFont val="Trebuchet MS"/>
        <family val="2"/>
      </rPr>
      <t xml:space="preserve">≥0% - &lt;20% </t>
    </r>
  </si>
  <si>
    <r>
      <t>·</t>
    </r>
    <r>
      <rPr>
        <sz val="7"/>
        <color theme="1"/>
        <rFont val="Times New Roman"/>
        <family val="1"/>
      </rPr>
      <t xml:space="preserve">         </t>
    </r>
    <r>
      <rPr>
        <sz val="10"/>
        <color theme="1"/>
        <rFont val="Trebuchet MS"/>
        <family val="2"/>
      </rPr>
      <t xml:space="preserve">≥15% </t>
    </r>
  </si>
  <si>
    <r>
      <t>·</t>
    </r>
    <r>
      <rPr>
        <sz val="7"/>
        <color theme="1"/>
        <rFont val="Times New Roman"/>
        <family val="1"/>
      </rPr>
      <t xml:space="preserve">         </t>
    </r>
    <r>
      <rPr>
        <sz val="10"/>
        <color theme="1"/>
        <rFont val="Trebuchet MS"/>
        <family val="2"/>
      </rPr>
      <t xml:space="preserve">≥0%  -  &lt;15% </t>
    </r>
  </si>
  <si>
    <r>
      <t>·</t>
    </r>
    <r>
      <rPr>
        <sz val="7"/>
        <color theme="1"/>
        <rFont val="Times New Roman"/>
        <family val="1"/>
      </rPr>
      <t xml:space="preserve">         </t>
    </r>
    <r>
      <rPr>
        <sz val="10"/>
        <color theme="1"/>
        <rFont val="Trebuchet MS"/>
        <family val="2"/>
      </rPr>
      <t xml:space="preserve">≥0%  - ≤5% </t>
    </r>
  </si>
  <si>
    <r>
      <t>·</t>
    </r>
    <r>
      <rPr>
        <sz val="7"/>
        <color theme="1"/>
        <rFont val="Times New Roman"/>
        <family val="1"/>
      </rPr>
      <t xml:space="preserve">         </t>
    </r>
    <r>
      <rPr>
        <sz val="10"/>
        <color theme="1"/>
        <rFont val="Trebuchet MS"/>
        <family val="2"/>
      </rPr>
      <t xml:space="preserve">&gt;5% - &lt;10% </t>
    </r>
  </si>
  <si>
    <r>
      <t>·</t>
    </r>
    <r>
      <rPr>
        <sz val="7"/>
        <color theme="1"/>
        <rFont val="Times New Roman"/>
        <family val="1"/>
      </rPr>
      <t xml:space="preserve">         </t>
    </r>
    <r>
      <rPr>
        <sz val="10"/>
        <color theme="1"/>
        <rFont val="Trebuchet MS"/>
        <family val="2"/>
      </rPr>
      <t>≥10%</t>
    </r>
  </si>
  <si>
    <r>
      <t>·</t>
    </r>
    <r>
      <rPr>
        <sz val="7"/>
        <color theme="1"/>
        <rFont val="Times New Roman"/>
        <family val="1"/>
      </rPr>
      <t xml:space="preserve">         </t>
    </r>
    <r>
      <rPr>
        <sz val="10"/>
        <color theme="1"/>
        <rFont val="Trebuchet MS"/>
        <family val="2"/>
      </rPr>
      <t xml:space="preserve">≥10% </t>
    </r>
  </si>
  <si>
    <r>
      <t>·</t>
    </r>
    <r>
      <rPr>
        <sz val="7"/>
        <color theme="1"/>
        <rFont val="Times New Roman"/>
        <family val="1"/>
      </rPr>
      <t xml:space="preserve">         </t>
    </r>
    <r>
      <rPr>
        <sz val="10"/>
        <color theme="1"/>
        <rFont val="Trebuchet MS"/>
        <family val="2"/>
      </rPr>
      <t xml:space="preserve">≥0% - &lt;10% </t>
    </r>
  </si>
  <si>
    <r>
      <t>·</t>
    </r>
    <r>
      <rPr>
        <sz val="7"/>
        <color theme="1"/>
        <rFont val="Times New Roman"/>
        <family val="1"/>
      </rPr>
      <t xml:space="preserve">         </t>
    </r>
    <r>
      <rPr>
        <sz val="10"/>
        <color theme="1"/>
        <rFont val="Trebuchet MS"/>
        <family val="2"/>
      </rPr>
      <t>DA</t>
    </r>
  </si>
  <si>
    <r>
      <t>·</t>
    </r>
    <r>
      <rPr>
        <sz val="7"/>
        <color theme="1"/>
        <rFont val="Times New Roman"/>
        <family val="1"/>
      </rPr>
      <t xml:space="preserve">         </t>
    </r>
    <r>
      <rPr>
        <sz val="10"/>
        <color theme="1"/>
        <rFont val="Trebuchet MS"/>
        <family val="2"/>
      </rPr>
      <t>NU</t>
    </r>
  </si>
  <si>
    <r>
      <t>·</t>
    </r>
    <r>
      <rPr>
        <sz val="7"/>
        <color theme="1"/>
        <rFont val="Times New Roman"/>
        <family val="1"/>
      </rPr>
      <t xml:space="preserve">         </t>
    </r>
    <r>
      <rPr>
        <sz val="10"/>
        <color theme="1"/>
        <rFont val="Trebuchet MS"/>
        <family val="2"/>
      </rPr>
      <t xml:space="preserve">Sold negativ </t>
    </r>
  </si>
  <si>
    <r>
      <t>·</t>
    </r>
    <r>
      <rPr>
        <sz val="7"/>
        <color theme="1"/>
        <rFont val="Times New Roman"/>
        <family val="1"/>
      </rPr>
      <t xml:space="preserve">         </t>
    </r>
    <r>
      <rPr>
        <sz val="10"/>
        <color theme="1"/>
        <rFont val="Trebuchet MS"/>
        <family val="2"/>
      </rPr>
      <t>Sold pozitiv</t>
    </r>
  </si>
  <si>
    <t>Numar mediu de salariati</t>
  </si>
  <si>
    <t>Productivitatea muncii</t>
  </si>
  <si>
    <t>TOTAL PUNCTAJ (criterii 1-5)</t>
  </si>
  <si>
    <t>Sud-Vest Oltenia</t>
  </si>
  <si>
    <t>Centru</t>
  </si>
  <si>
    <t>București-Ilfov</t>
  </si>
  <si>
    <t xml:space="preserve">PERIOADA DE PROGNOZA (5 ani ) 
</t>
  </si>
  <si>
    <t>P4</t>
  </si>
  <si>
    <t>P5</t>
  </si>
  <si>
    <t>C. Cheltuieli neeligibile</t>
  </si>
  <si>
    <t>TOTAL PROIECT (A+B+C)</t>
  </si>
  <si>
    <t>Daca R_PD &lt;0</t>
  </si>
  <si>
    <t>I.a.</t>
  </si>
  <si>
    <t>Valoarea totală eligibilă</t>
  </si>
  <si>
    <t>I.b.</t>
  </si>
  <si>
    <t>II.</t>
  </si>
  <si>
    <t>I.</t>
  </si>
  <si>
    <t>III.</t>
  </si>
  <si>
    <t>II.b. TVA nedeductibilă aferentă cheltuielilor eligibile</t>
  </si>
  <si>
    <t>II.a. ASISTENŢĂ FINANCIARĂ NERAMBURSABILĂ SOLICITATĂ,  din care:</t>
  </si>
  <si>
    <t>Valoarea totală neeligibilă, inclusiv TVA neeligibil</t>
  </si>
  <si>
    <t>Anul 2022</t>
  </si>
  <si>
    <t>5 = 3 + 4</t>
  </si>
  <si>
    <t>NR.CRT.</t>
  </si>
  <si>
    <t>TOTAL A.+ B.</t>
  </si>
  <si>
    <t>ASISTENŢĂ FINANCIARĂ NERAMBURSABILĂ SOLICITATĂ</t>
  </si>
  <si>
    <t xml:space="preserve">TVA </t>
  </si>
  <si>
    <t xml:space="preserve">Valoarea totală </t>
  </si>
  <si>
    <t>Valoarea totală, fara TVA</t>
  </si>
  <si>
    <t>TOTAL C.</t>
  </si>
  <si>
    <t>Contributie proprie la valoarea eligibilă: I.b.- II.a</t>
  </si>
  <si>
    <t>Rentabilitatea activității operaționale (din exploatare): 2022</t>
  </si>
  <si>
    <t>Evoluția profitului operațional (din exploatare): 2021 - 2022</t>
  </si>
  <si>
    <t>Rata activelor necorporale (digitalizare și inovare) deținute de companie: 2022</t>
  </si>
  <si>
    <t>Impactul proiectului de digitalizare asupra activității operaționale a companiei)</t>
  </si>
  <si>
    <t>Impactul proiectului de digitalizare asupra rentabilității activității companiei)</t>
  </si>
  <si>
    <t xml:space="preserve">Completați cu informatii din Contul de profit și pierdere aferent ultimelor trei exercitii financiare incheiate (ultimii 3 ani fiscali).  N reprezintă anul fiscal 2022.
</t>
  </si>
  <si>
    <t>P1 (D1)</t>
  </si>
  <si>
    <t>P2 (D2)</t>
  </si>
  <si>
    <t>P3 (D3)</t>
  </si>
  <si>
    <t xml:space="preserve">Completați cu informatii din Bilanțul aferent ultimelor trei exercitii financiare incheiate (ultimii 3 ani fiscali). N reprezintă anul fiscal 2022. </t>
  </si>
  <si>
    <t>Rentabilitatea activității operaționale 2022</t>
  </si>
  <si>
    <t>CA_netă – Cifra de afaceri obținută în anul 2022</t>
  </si>
  <si>
    <t>Evoluția profitului operațional 2021 - 2022</t>
  </si>
  <si>
    <t>∆π_op – evoluția profitului operațional în anul 2022 față de anul 2021</t>
  </si>
  <si>
    <t>π_op2022 – profitul activității operațional 2022</t>
  </si>
  <si>
    <t>π_op2021 - profitul activității operațional 2021</t>
  </si>
  <si>
    <t>W_(PDn+3) – productivitatea muncii in anul 3 de durabilitate</t>
  </si>
  <si>
    <t>W_2022 – productivitatea muncii 2022</t>
  </si>
  <si>
    <t>π_op2022 - Profitul operațional înregistrat în anul 2022</t>
  </si>
  <si>
    <t>R_ADI – rata activelor necorporale - 2022</t>
  </si>
  <si>
    <t>A_di – reprezintă soldul activelor necorporale - 2022</t>
  </si>
  <si>
    <t>A_t – reprezintă soldul activelor totale 2022 (Active imobilizate+Active circulante+Cheltuieli in avans)</t>
  </si>
  <si>
    <t>Valoare profit din exploatare în anul  2022 (lei)</t>
  </si>
  <si>
    <t>Valoare ajutor financiar nerambursabil solicitat (lei), din care:</t>
  </si>
  <si>
    <t>Rata activelor necorporale (digitalizare și inovare) deținute de companie 2022</t>
  </si>
  <si>
    <t>Implementare(I) si durabilitate(D)</t>
  </si>
  <si>
    <r>
      <rPr>
        <b/>
        <sz val="10"/>
        <rFont val="Calibri"/>
        <family val="2"/>
        <scheme val="minor"/>
      </rPr>
      <t>I. IMOBILIZĂRI NECORPORALE</t>
    </r>
    <r>
      <rPr>
        <sz val="10"/>
        <rFont val="Calibri"/>
        <family val="2"/>
        <charset val="238"/>
        <scheme val="minor"/>
      </rPr>
      <t xml:space="preserve"> (ct.201+203+205+206+2071+4094
+208-280-290 - 4904</t>
    </r>
  </si>
  <si>
    <t>INFORMAȚII GENERALE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</si>
</sst>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8" formatCode="#,##0.00\ &quot;Lei&quot;;[Red]\-#,##0.00\ &quot;Lei&quot;"/>
    <numFmt numFmtId="164" formatCode="0.0000"/>
    <numFmt numFmtId="165" formatCode="#,##0.0000"/>
  </numFmts>
  <fonts count="43" x14ac:knownFonts="1">
    <font>
      <sz val="11"/>
      <color theme="1"/>
      <name val="Calibri"/>
      <family val="2"/>
      <charset val="238"/>
      <scheme val="minor"/>
    </font>
    <font>
      <sz val="11"/>
      <color theme="1"/>
      <name val="Calibri"/>
      <family val="2"/>
      <scheme val="minor"/>
    </font>
    <font>
      <sz val="11"/>
      <color theme="1"/>
      <name val="Calibri"/>
      <family val="2"/>
      <scheme val="minor"/>
    </font>
    <font>
      <sz val="11"/>
      <color theme="1"/>
      <name val="Calibri"/>
      <family val="2"/>
      <charset val="238"/>
      <scheme val="minor"/>
    </font>
    <font>
      <sz val="10"/>
      <color theme="1"/>
      <name val="Calibri"/>
      <family val="2"/>
      <charset val="238"/>
      <scheme val="minor"/>
    </font>
    <font>
      <b/>
      <sz val="10"/>
      <name val="Calibri"/>
      <family val="2"/>
      <charset val="238"/>
      <scheme val="minor"/>
    </font>
    <font>
      <sz val="10"/>
      <name val="Calibri"/>
      <family val="2"/>
      <charset val="238"/>
      <scheme val="minor"/>
    </font>
    <font>
      <b/>
      <sz val="11"/>
      <name val="Calibri"/>
      <family val="2"/>
      <charset val="238"/>
      <scheme val="minor"/>
    </font>
    <font>
      <b/>
      <sz val="10"/>
      <name val="Calibri"/>
      <family val="2"/>
      <charset val="238"/>
    </font>
    <font>
      <b/>
      <i/>
      <sz val="10"/>
      <name val="Calibri"/>
      <family val="2"/>
      <charset val="238"/>
    </font>
    <font>
      <sz val="10"/>
      <color theme="1"/>
      <name val="Calibri"/>
      <family val="2"/>
      <scheme val="minor"/>
    </font>
    <font>
      <b/>
      <sz val="10"/>
      <color theme="1"/>
      <name val="Trebuchet MS"/>
      <family val="2"/>
    </font>
    <font>
      <sz val="10"/>
      <color theme="1"/>
      <name val="Trebuchet MS"/>
      <family val="2"/>
    </font>
    <font>
      <sz val="8"/>
      <color theme="1"/>
      <name val="Calibri"/>
      <family val="2"/>
      <charset val="238"/>
      <scheme val="minor"/>
    </font>
    <font>
      <sz val="11"/>
      <color theme="1"/>
      <name val="Calibri"/>
      <family val="2"/>
    </font>
    <font>
      <b/>
      <sz val="12"/>
      <color theme="1"/>
      <name val="Times New Roman"/>
      <family val="1"/>
    </font>
    <font>
      <sz val="8"/>
      <color theme="1"/>
      <name val="Arial"/>
      <family val="2"/>
    </font>
    <font>
      <b/>
      <sz val="8"/>
      <color theme="1"/>
      <name val="Arial"/>
      <family val="2"/>
    </font>
    <font>
      <sz val="10"/>
      <name val="Arial"/>
      <family val="2"/>
    </font>
    <font>
      <b/>
      <sz val="10"/>
      <name val="Arial"/>
      <family val="2"/>
    </font>
    <font>
      <sz val="8"/>
      <name val="Arial"/>
      <family val="2"/>
    </font>
    <font>
      <b/>
      <sz val="8"/>
      <name val="Arial"/>
      <family val="2"/>
    </font>
    <font>
      <sz val="11"/>
      <name val="Calibri"/>
      <family val="2"/>
    </font>
    <font>
      <sz val="9"/>
      <name val="Arial"/>
      <family val="2"/>
    </font>
    <font>
      <b/>
      <sz val="9"/>
      <name val="Arial"/>
      <family val="2"/>
    </font>
    <font>
      <b/>
      <sz val="9"/>
      <name val="Calibri"/>
      <family val="2"/>
    </font>
    <font>
      <b/>
      <sz val="9"/>
      <color theme="1"/>
      <name val="Trebuchet MS"/>
      <family val="2"/>
    </font>
    <font>
      <sz val="10"/>
      <color rgb="FF000000"/>
      <name val="Trebuchet MS"/>
      <family val="2"/>
    </font>
    <font>
      <b/>
      <sz val="12"/>
      <color theme="1"/>
      <name val="Calibri"/>
      <family val="2"/>
      <scheme val="minor"/>
    </font>
    <font>
      <sz val="7"/>
      <color theme="1"/>
      <name val="Times New Roman"/>
      <family val="1"/>
    </font>
    <font>
      <sz val="8"/>
      <name val="Calibri"/>
      <family val="2"/>
      <charset val="238"/>
      <scheme val="minor"/>
    </font>
    <font>
      <b/>
      <i/>
      <sz val="11"/>
      <color theme="1"/>
      <name val="Calibri"/>
      <family val="2"/>
      <scheme val="minor"/>
    </font>
    <font>
      <b/>
      <sz val="12"/>
      <color theme="1"/>
      <name val="Trebuchet MS"/>
      <family val="2"/>
    </font>
    <font>
      <sz val="8"/>
      <color theme="1"/>
      <name val="Trebuchet MS"/>
      <family val="2"/>
    </font>
    <font>
      <sz val="10"/>
      <color rgb="FF1E1E1E"/>
      <name val="Trebuchet MS"/>
      <family val="2"/>
    </font>
    <font>
      <sz val="8"/>
      <color rgb="FF000000"/>
      <name val="Trebuchet MS"/>
      <family val="2"/>
    </font>
    <font>
      <sz val="10"/>
      <color theme="1"/>
      <name val="Symbol"/>
      <family val="1"/>
      <charset val="2"/>
    </font>
    <font>
      <b/>
      <sz val="10"/>
      <name val="Calibri"/>
      <family val="2"/>
      <scheme val="minor"/>
    </font>
    <font>
      <sz val="9"/>
      <color rgb="FF000000"/>
      <name val="Trebuchet MS"/>
      <family val="2"/>
    </font>
    <font>
      <b/>
      <sz val="11"/>
      <color theme="1"/>
      <name val="Calibri"/>
      <family val="2"/>
      <scheme val="minor"/>
    </font>
    <font>
      <sz val="10"/>
      <name val="Calibri"/>
      <family val="2"/>
      <scheme val="minor"/>
    </font>
    <font>
      <b/>
      <sz val="11"/>
      <color theme="1"/>
      <name val="Trebuchet MS"/>
      <family val="2"/>
    </font>
    <font>
      <sz val="10"/>
      <name val="Trebuchet MS"/>
      <family val="2"/>
    </font>
  </fonts>
  <fills count="14">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rgb="FFC0C0C0"/>
        <bgColor indexed="64"/>
      </patternFill>
    </fill>
    <fill>
      <patternFill patternType="solid">
        <fgColor theme="6"/>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rgb="FFFFFF00"/>
        <bgColor indexed="64"/>
      </patternFill>
    </fill>
    <fill>
      <patternFill patternType="solid">
        <fgColor theme="4" tint="0.79998168889431442"/>
        <bgColor indexed="64"/>
      </patternFill>
    </fill>
    <fill>
      <patternFill patternType="solid">
        <fgColor theme="1" tint="0.249977111117893"/>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8" tint="0.79998168889431442"/>
        <bgColor indexed="64"/>
      </patternFill>
    </fill>
  </fills>
  <borders count="2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right style="thin">
        <color indexed="64"/>
      </right>
      <top/>
      <bottom/>
      <diagonal/>
    </border>
    <border>
      <left/>
      <right/>
      <top style="thin">
        <color indexed="64"/>
      </top>
      <bottom/>
      <diagonal/>
    </border>
    <border>
      <left/>
      <right style="thin">
        <color indexed="64"/>
      </right>
      <top style="thin">
        <color indexed="64"/>
      </top>
      <bottom/>
      <diagonal/>
    </border>
    <border>
      <left/>
      <right/>
      <top/>
      <bottom style="thin">
        <color indexed="64"/>
      </bottom>
      <diagonal/>
    </border>
    <border>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bottom style="medium">
        <color rgb="FF000000"/>
      </bottom>
      <diagonal/>
    </border>
    <border>
      <left/>
      <right/>
      <top/>
      <bottom style="medium">
        <color indexed="64"/>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style="medium">
        <color rgb="FF000000"/>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diagonal/>
    </border>
    <border>
      <left style="thin">
        <color indexed="64"/>
      </left>
      <right/>
      <top/>
      <bottom style="thin">
        <color indexed="64"/>
      </bottom>
      <diagonal/>
    </border>
    <border>
      <left/>
      <right style="medium">
        <color indexed="64"/>
      </right>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3">
    <xf numFmtId="0" fontId="0" fillId="0" borderId="0"/>
    <xf numFmtId="0" fontId="3" fillId="0" borderId="0"/>
    <xf numFmtId="0" fontId="2" fillId="0" borderId="0"/>
  </cellStyleXfs>
  <cellXfs count="238">
    <xf numFmtId="0" fontId="0" fillId="0" borderId="0" xfId="0"/>
    <xf numFmtId="0" fontId="4" fillId="0" borderId="1" xfId="0" applyFont="1" applyBorder="1" applyAlignment="1">
      <alignment vertical="top" wrapText="1"/>
    </xf>
    <xf numFmtId="0" fontId="4" fillId="0" borderId="1" xfId="0" applyFont="1" applyBorder="1" applyAlignment="1">
      <alignment horizontal="center" vertical="center" wrapText="1"/>
    </xf>
    <xf numFmtId="0" fontId="5" fillId="0" borderId="1" xfId="0" applyFont="1" applyBorder="1" applyAlignment="1">
      <alignment vertical="top" wrapText="1"/>
    </xf>
    <xf numFmtId="0" fontId="5" fillId="2" borderId="1" xfId="0" applyFont="1" applyFill="1" applyBorder="1" applyAlignment="1" applyProtection="1">
      <alignment horizontal="center" vertical="top"/>
      <protection locked="0"/>
    </xf>
    <xf numFmtId="0" fontId="5" fillId="0" borderId="1" xfId="0" applyFont="1" applyBorder="1" applyAlignment="1">
      <alignment vertical="top"/>
    </xf>
    <xf numFmtId="3" fontId="6" fillId="0" borderId="1" xfId="0" applyNumberFormat="1" applyFont="1" applyBorder="1" applyAlignment="1">
      <alignment vertical="top" wrapText="1"/>
    </xf>
    <xf numFmtId="4" fontId="6" fillId="2" borderId="1" xfId="0" applyNumberFormat="1" applyFont="1" applyFill="1" applyBorder="1" applyAlignment="1" applyProtection="1">
      <alignment horizontal="right" vertical="top"/>
      <protection locked="0"/>
    </xf>
    <xf numFmtId="3" fontId="6" fillId="0" borderId="1" xfId="0" applyNumberFormat="1" applyFont="1" applyBorder="1" applyAlignment="1">
      <alignment vertical="top"/>
    </xf>
    <xf numFmtId="4" fontId="5" fillId="3" borderId="1" xfId="0" applyNumberFormat="1" applyFont="1" applyFill="1" applyBorder="1" applyAlignment="1">
      <alignment horizontal="right" vertical="top"/>
    </xf>
    <xf numFmtId="3" fontId="5" fillId="0" borderId="1" xfId="0" applyNumberFormat="1" applyFont="1" applyBorder="1" applyAlignment="1">
      <alignment vertical="top" wrapText="1"/>
    </xf>
    <xf numFmtId="3" fontId="5" fillId="0" borderId="1" xfId="0" applyNumberFormat="1" applyFont="1" applyBorder="1" applyAlignment="1">
      <alignment vertical="top"/>
    </xf>
    <xf numFmtId="4" fontId="6" fillId="0" borderId="1" xfId="0" applyNumberFormat="1" applyFont="1" applyBorder="1" applyAlignment="1">
      <alignment horizontal="right" vertical="top"/>
    </xf>
    <xf numFmtId="4" fontId="5" fillId="0" borderId="1" xfId="0" applyNumberFormat="1" applyFont="1" applyBorder="1" applyAlignment="1">
      <alignment horizontal="right" vertical="top"/>
    </xf>
    <xf numFmtId="4" fontId="5" fillId="0" borderId="1" xfId="0" applyNumberFormat="1" applyFont="1" applyBorder="1" applyAlignment="1">
      <alignment vertical="top"/>
    </xf>
    <xf numFmtId="4" fontId="6" fillId="3" borderId="1" xfId="0" applyNumberFormat="1" applyFont="1" applyFill="1" applyBorder="1" applyAlignment="1">
      <alignment horizontal="right" vertical="top"/>
    </xf>
    <xf numFmtId="4" fontId="5" fillId="2" borderId="1" xfId="0" applyNumberFormat="1" applyFont="1" applyFill="1" applyBorder="1" applyAlignment="1" applyProtection="1">
      <alignment horizontal="right" vertical="top"/>
      <protection locked="0"/>
    </xf>
    <xf numFmtId="0" fontId="5" fillId="0" borderId="1" xfId="0" applyFont="1" applyBorder="1" applyAlignment="1">
      <alignment horizontal="center" vertical="top"/>
    </xf>
    <xf numFmtId="0" fontId="6" fillId="3" borderId="1" xfId="0" applyFont="1" applyFill="1" applyBorder="1" applyAlignment="1">
      <alignment vertical="top" wrapText="1"/>
    </xf>
    <xf numFmtId="4" fontId="6" fillId="2" borderId="1" xfId="0" applyNumberFormat="1" applyFont="1" applyFill="1" applyBorder="1" applyAlignment="1" applyProtection="1">
      <alignment vertical="top"/>
      <protection locked="0"/>
    </xf>
    <xf numFmtId="0" fontId="6" fillId="0" borderId="1" xfId="0" applyFont="1" applyBorder="1" applyAlignment="1">
      <alignment vertical="top" wrapText="1"/>
    </xf>
    <xf numFmtId="4" fontId="6" fillId="0" borderId="1" xfId="0" applyNumberFormat="1" applyFont="1" applyBorder="1" applyAlignment="1" applyProtection="1">
      <alignment vertical="top"/>
      <protection locked="0"/>
    </xf>
    <xf numFmtId="4" fontId="6" fillId="0" borderId="1" xfId="0" applyNumberFormat="1" applyFont="1" applyBorder="1" applyAlignment="1">
      <alignment vertical="top"/>
    </xf>
    <xf numFmtId="4" fontId="6" fillId="3" borderId="1" xfId="0" applyNumberFormat="1" applyFont="1" applyFill="1" applyBorder="1" applyAlignment="1">
      <alignment vertical="top"/>
    </xf>
    <xf numFmtId="4" fontId="5" fillId="2" borderId="1" xfId="0" applyNumberFormat="1" applyFont="1" applyFill="1" applyBorder="1" applyAlignment="1" applyProtection="1">
      <alignment vertical="top"/>
      <protection locked="0"/>
    </xf>
    <xf numFmtId="4" fontId="5" fillId="3" borderId="1" xfId="0" applyNumberFormat="1" applyFont="1" applyFill="1" applyBorder="1" applyAlignment="1">
      <alignment vertical="top"/>
    </xf>
    <xf numFmtId="0" fontId="8" fillId="0" borderId="0" xfId="0" applyFont="1" applyAlignment="1">
      <alignment horizontal="left" vertical="top" wrapText="1"/>
    </xf>
    <xf numFmtId="0" fontId="0" fillId="0" borderId="0" xfId="0" applyAlignment="1">
      <alignment horizontal="left" vertical="top" wrapText="1"/>
    </xf>
    <xf numFmtId="0" fontId="0" fillId="0" borderId="0" xfId="0" applyAlignment="1">
      <alignment vertical="top" wrapText="1"/>
    </xf>
    <xf numFmtId="0" fontId="8" fillId="0" borderId="5" xfId="0" applyFont="1" applyBorder="1" applyAlignment="1">
      <alignment vertical="top" wrapText="1"/>
    </xf>
    <xf numFmtId="0" fontId="0" fillId="0" borderId="6" xfId="0" applyBorder="1" applyAlignment="1">
      <alignment vertical="top" wrapText="1"/>
    </xf>
    <xf numFmtId="4" fontId="0" fillId="0" borderId="7" xfId="0" applyNumberFormat="1" applyBorder="1" applyAlignment="1">
      <alignment horizontal="right" vertical="top" wrapText="1"/>
    </xf>
    <xf numFmtId="4" fontId="8" fillId="0" borderId="7" xfId="0" applyNumberFormat="1" applyFont="1" applyBorder="1" applyAlignment="1">
      <alignment horizontal="right" vertical="top" wrapText="1"/>
    </xf>
    <xf numFmtId="0" fontId="0" fillId="0" borderId="10" xfId="0" applyBorder="1" applyAlignment="1">
      <alignment vertical="top" wrapText="1"/>
    </xf>
    <xf numFmtId="0" fontId="0" fillId="0" borderId="11" xfId="0" applyBorder="1" applyAlignment="1">
      <alignment vertical="top" wrapText="1"/>
    </xf>
    <xf numFmtId="0" fontId="8" fillId="0" borderId="2" xfId="0" applyFont="1" applyBorder="1" applyAlignment="1">
      <alignment vertical="top" wrapText="1"/>
    </xf>
    <xf numFmtId="0" fontId="0" fillId="0" borderId="1" xfId="0" applyBorder="1"/>
    <xf numFmtId="0" fontId="10" fillId="0" borderId="0" xfId="0" applyFont="1"/>
    <xf numFmtId="0" fontId="11" fillId="0" borderId="0" xfId="0" applyFont="1" applyAlignment="1">
      <alignment horizontal="left" vertical="center" indent="5"/>
    </xf>
    <xf numFmtId="0" fontId="13" fillId="0" borderId="0" xfId="0" applyFont="1" applyAlignment="1">
      <alignment horizontal="center"/>
    </xf>
    <xf numFmtId="0" fontId="13" fillId="0" borderId="0" xfId="0" applyFont="1"/>
    <xf numFmtId="0" fontId="13" fillId="0" borderId="0" xfId="0" applyFont="1" applyAlignment="1">
      <alignment horizontal="left"/>
    </xf>
    <xf numFmtId="0" fontId="2" fillId="3" borderId="0" xfId="2" applyFill="1"/>
    <xf numFmtId="0" fontId="14" fillId="3" borderId="0" xfId="2" applyFont="1" applyFill="1"/>
    <xf numFmtId="0" fontId="2" fillId="0" borderId="0" xfId="2"/>
    <xf numFmtId="0" fontId="11" fillId="0" borderId="12" xfId="0" applyFont="1" applyBorder="1" applyAlignment="1">
      <alignment horizontal="right" vertical="center" wrapText="1"/>
    </xf>
    <xf numFmtId="3" fontId="6" fillId="2" borderId="1" xfId="0" applyNumberFormat="1" applyFont="1" applyFill="1" applyBorder="1" applyAlignment="1">
      <alignment vertical="top"/>
    </xf>
    <xf numFmtId="0" fontId="28" fillId="0" borderId="0" xfId="0" applyFont="1" applyAlignment="1">
      <alignment horizontal="center"/>
    </xf>
    <xf numFmtId="0" fontId="1" fillId="3" borderId="0" xfId="2" applyFont="1" applyFill="1"/>
    <xf numFmtId="0" fontId="24" fillId="0" borderId="0" xfId="2" applyFont="1" applyAlignment="1">
      <alignment wrapText="1"/>
    </xf>
    <xf numFmtId="4" fontId="25" fillId="0" borderId="0" xfId="2" applyNumberFormat="1" applyFont="1" applyAlignment="1">
      <alignment horizontal="right" vertical="center"/>
    </xf>
    <xf numFmtId="0" fontId="23" fillId="0" borderId="0" xfId="2" applyFont="1" applyAlignment="1">
      <alignment horizontal="center" wrapText="1"/>
    </xf>
    <xf numFmtId="0" fontId="1" fillId="8" borderId="0" xfId="2" applyFont="1" applyFill="1"/>
    <xf numFmtId="0" fontId="11" fillId="0" borderId="12" xfId="0" applyFont="1" applyBorder="1" applyAlignment="1">
      <alignment horizontal="center" vertical="center" wrapText="1"/>
    </xf>
    <xf numFmtId="0" fontId="12" fillId="0" borderId="0" xfId="0" applyFont="1"/>
    <xf numFmtId="0" fontId="12" fillId="0" borderId="0" xfId="0" applyFont="1" applyAlignment="1">
      <alignment horizontal="center"/>
    </xf>
    <xf numFmtId="0" fontId="12" fillId="0" borderId="1" xfId="0" applyFont="1" applyBorder="1" applyAlignment="1">
      <alignment vertical="center" wrapText="1"/>
    </xf>
    <xf numFmtId="0" fontId="11" fillId="0" borderId="12" xfId="0" applyFont="1" applyBorder="1" applyAlignment="1">
      <alignment horizontal="center"/>
    </xf>
    <xf numFmtId="0" fontId="35" fillId="0" borderId="1" xfId="0" applyFont="1" applyBorder="1" applyAlignment="1">
      <alignment horizontal="left"/>
    </xf>
    <xf numFmtId="0" fontId="33" fillId="8" borderId="1" xfId="0" applyFont="1" applyFill="1" applyBorder="1" applyAlignment="1">
      <alignment horizontal="left"/>
    </xf>
    <xf numFmtId="0" fontId="33" fillId="0" borderId="0" xfId="0" applyFont="1" applyAlignment="1">
      <alignment horizontal="left"/>
    </xf>
    <xf numFmtId="0" fontId="33" fillId="8" borderId="0" xfId="0" applyFont="1" applyFill="1" applyAlignment="1">
      <alignment horizontal="left"/>
    </xf>
    <xf numFmtId="0" fontId="12" fillId="0" borderId="1" xfId="0" applyFont="1" applyBorder="1"/>
    <xf numFmtId="0" fontId="11" fillId="0" borderId="22" xfId="0" applyFont="1" applyBorder="1" applyAlignment="1">
      <alignment horizontal="center" vertical="center" wrapText="1"/>
    </xf>
    <xf numFmtId="0" fontId="11" fillId="0" borderId="25" xfId="0" applyFont="1" applyBorder="1" applyAlignment="1">
      <alignment vertical="center" wrapText="1"/>
    </xf>
    <xf numFmtId="0" fontId="11" fillId="0" borderId="25" xfId="0" applyFont="1" applyBorder="1" applyAlignment="1">
      <alignment horizontal="right" vertical="center" wrapText="1"/>
    </xf>
    <xf numFmtId="0" fontId="11" fillId="0" borderId="25" xfId="0" applyFont="1" applyBorder="1" applyAlignment="1">
      <alignment horizontal="justify" vertical="center" wrapText="1"/>
    </xf>
    <xf numFmtId="0" fontId="12" fillId="0" borderId="25" xfId="0" applyFont="1" applyBorder="1" applyAlignment="1">
      <alignment horizontal="right" vertical="center" wrapText="1"/>
    </xf>
    <xf numFmtId="0" fontId="36" fillId="0" borderId="25" xfId="0" applyFont="1" applyBorder="1" applyAlignment="1">
      <alignment horizontal="left" vertical="center" wrapText="1"/>
    </xf>
    <xf numFmtId="164" fontId="11" fillId="0" borderId="12" xfId="0" applyNumberFormat="1" applyFont="1" applyBorder="1"/>
    <xf numFmtId="0" fontId="12" fillId="0" borderId="1" xfId="0" applyFont="1" applyBorder="1" applyAlignment="1">
      <alignment horizontal="center"/>
    </xf>
    <xf numFmtId="2" fontId="12" fillId="0" borderId="1" xfId="0" applyNumberFormat="1" applyFont="1" applyBorder="1" applyAlignment="1">
      <alignment horizontal="center"/>
    </xf>
    <xf numFmtId="4" fontId="12" fillId="0" borderId="1" xfId="0" applyNumberFormat="1" applyFont="1" applyBorder="1" applyAlignment="1">
      <alignment horizontal="center"/>
    </xf>
    <xf numFmtId="0" fontId="38" fillId="0" borderId="18" xfId="0" applyFont="1" applyBorder="1" applyAlignment="1">
      <alignment vertical="center" wrapText="1"/>
    </xf>
    <xf numFmtId="0" fontId="38" fillId="0" borderId="19" xfId="0" applyFont="1" applyBorder="1" applyAlignment="1">
      <alignment vertical="center" wrapText="1"/>
    </xf>
    <xf numFmtId="3" fontId="5" fillId="7" borderId="1" xfId="0" applyNumberFormat="1" applyFont="1" applyFill="1" applyBorder="1" applyAlignment="1">
      <alignment vertical="top" wrapText="1"/>
    </xf>
    <xf numFmtId="0" fontId="11" fillId="4" borderId="1" xfId="0" applyFont="1" applyFill="1" applyBorder="1" applyAlignment="1">
      <alignment vertical="center" wrapText="1"/>
    </xf>
    <xf numFmtId="0" fontId="11" fillId="0" borderId="1" xfId="0" applyFont="1" applyBorder="1" applyAlignment="1">
      <alignment vertical="center" wrapText="1"/>
    </xf>
    <xf numFmtId="2" fontId="11" fillId="0" borderId="1" xfId="0" applyNumberFormat="1" applyFont="1" applyFill="1" applyBorder="1" applyAlignment="1">
      <alignment horizontal="center" vertical="center" wrapText="1"/>
    </xf>
    <xf numFmtId="0" fontId="38" fillId="0" borderId="1" xfId="0" applyFont="1" applyBorder="1" applyAlignment="1">
      <alignment vertical="center" wrapText="1"/>
    </xf>
    <xf numFmtId="0" fontId="11" fillId="0" borderId="1" xfId="0" applyFont="1" applyBorder="1" applyAlignment="1">
      <alignment horizontal="left" vertical="center" wrapText="1" indent="1"/>
    </xf>
    <xf numFmtId="1" fontId="11" fillId="0" borderId="1" xfId="0" applyNumberFormat="1" applyFont="1" applyBorder="1" applyAlignment="1">
      <alignment horizontal="left" vertical="center" wrapText="1" indent="1"/>
    </xf>
    <xf numFmtId="2" fontId="11" fillId="0" borderId="1" xfId="0" applyNumberFormat="1" applyFont="1" applyBorder="1" applyAlignment="1">
      <alignment horizontal="left" vertical="center" wrapText="1" indent="1"/>
    </xf>
    <xf numFmtId="2" fontId="0" fillId="0" borderId="1" xfId="0" applyNumberFormat="1" applyBorder="1"/>
    <xf numFmtId="0" fontId="12" fillId="0" borderId="1" xfId="0" applyFont="1" applyBorder="1" applyAlignment="1">
      <alignment horizontal="right" vertical="center" wrapText="1"/>
    </xf>
    <xf numFmtId="2" fontId="12" fillId="0" borderId="1" xfId="0" applyNumberFormat="1" applyFont="1" applyBorder="1" applyAlignment="1">
      <alignment horizontal="right" vertical="center" wrapText="1"/>
    </xf>
    <xf numFmtId="2" fontId="11" fillId="0" borderId="1" xfId="0" applyNumberFormat="1" applyFont="1" applyBorder="1" applyAlignment="1">
      <alignment vertical="center" wrapText="1"/>
    </xf>
    <xf numFmtId="2" fontId="11" fillId="2" borderId="1" xfId="0" applyNumberFormat="1" applyFont="1" applyFill="1" applyBorder="1" applyAlignment="1">
      <alignment vertical="center" wrapText="1"/>
    </xf>
    <xf numFmtId="0" fontId="38" fillId="2" borderId="1" xfId="0" applyFont="1" applyFill="1" applyBorder="1" applyAlignment="1">
      <alignment vertical="center" wrapText="1"/>
    </xf>
    <xf numFmtId="2" fontId="11" fillId="2" borderId="1" xfId="0" applyNumberFormat="1" applyFont="1" applyFill="1" applyBorder="1" applyAlignment="1">
      <alignment horizontal="center" vertical="center" wrapText="1"/>
    </xf>
    <xf numFmtId="0" fontId="11" fillId="0" borderId="25" xfId="0" applyFont="1" applyBorder="1" applyAlignment="1">
      <alignment horizontal="left" vertical="center" wrapText="1"/>
    </xf>
    <xf numFmtId="2" fontId="11" fillId="2" borderId="1" xfId="0" applyNumberFormat="1" applyFont="1" applyFill="1" applyBorder="1" applyAlignment="1">
      <alignment horizontal="right" vertical="center" wrapText="1"/>
    </xf>
    <xf numFmtId="2" fontId="11" fillId="8" borderId="1" xfId="0" applyNumberFormat="1" applyFont="1" applyFill="1" applyBorder="1" applyAlignment="1">
      <alignment horizontal="center" vertical="center" wrapText="1"/>
    </xf>
    <xf numFmtId="4" fontId="5" fillId="2" borderId="1" xfId="0" applyNumberFormat="1" applyFont="1" applyFill="1" applyBorder="1" applyAlignment="1">
      <alignment vertical="top"/>
    </xf>
    <xf numFmtId="0" fontId="26" fillId="0" borderId="1" xfId="0" applyFont="1" applyBorder="1" applyAlignment="1">
      <alignment horizontal="center" vertical="center" wrapText="1"/>
    </xf>
    <xf numFmtId="164" fontId="11" fillId="2" borderId="12" xfId="0" applyNumberFormat="1" applyFont="1" applyFill="1" applyBorder="1"/>
    <xf numFmtId="164" fontId="11" fillId="11" borderId="12" xfId="0" applyNumberFormat="1" applyFont="1" applyFill="1" applyBorder="1"/>
    <xf numFmtId="0" fontId="11" fillId="12" borderId="12" xfId="0" applyFont="1" applyFill="1" applyBorder="1" applyAlignment="1">
      <alignment horizontal="center" vertical="center" wrapText="1"/>
    </xf>
    <xf numFmtId="164" fontId="11" fillId="12" borderId="12" xfId="0" applyNumberFormat="1" applyFont="1" applyFill="1" applyBorder="1"/>
    <xf numFmtId="0" fontId="11" fillId="12" borderId="12" xfId="0" applyFont="1" applyFill="1" applyBorder="1" applyAlignment="1">
      <alignment horizontal="justify" vertical="center" wrapText="1"/>
    </xf>
    <xf numFmtId="0" fontId="12" fillId="12" borderId="20" xfId="0" applyFont="1" applyFill="1" applyBorder="1" applyAlignment="1">
      <alignment horizontal="center" wrapText="1"/>
    </xf>
    <xf numFmtId="0" fontId="11" fillId="11" borderId="13" xfId="0" applyFont="1" applyFill="1" applyBorder="1" applyAlignment="1">
      <alignment horizontal="center" vertical="center" wrapText="1"/>
    </xf>
    <xf numFmtId="0" fontId="11" fillId="11" borderId="12" xfId="0" applyFont="1" applyFill="1" applyBorder="1" applyAlignment="1">
      <alignment vertical="center" wrapText="1"/>
    </xf>
    <xf numFmtId="0" fontId="12" fillId="11" borderId="20" xfId="0" applyFont="1" applyFill="1" applyBorder="1" applyAlignment="1">
      <alignment horizontal="center" wrapText="1"/>
    </xf>
    <xf numFmtId="0" fontId="12" fillId="11" borderId="1" xfId="0" applyFont="1" applyFill="1" applyBorder="1" applyAlignment="1">
      <alignment vertical="center" wrapText="1"/>
    </xf>
    <xf numFmtId="0" fontId="12" fillId="11" borderId="1" xfId="0" applyFont="1" applyFill="1" applyBorder="1" applyAlignment="1">
      <alignment horizontal="center" wrapText="1"/>
    </xf>
    <xf numFmtId="0" fontId="32" fillId="11" borderId="12" xfId="0" applyFont="1" applyFill="1" applyBorder="1" applyAlignment="1">
      <alignment horizontal="left" vertical="center" wrapText="1"/>
    </xf>
    <xf numFmtId="164" fontId="32" fillId="11" borderId="12" xfId="0" applyNumberFormat="1" applyFont="1" applyFill="1" applyBorder="1" applyAlignment="1">
      <alignment horizontal="center"/>
    </xf>
    <xf numFmtId="0" fontId="12" fillId="11" borderId="12" xfId="0" applyFont="1" applyFill="1" applyBorder="1"/>
    <xf numFmtId="164" fontId="12" fillId="11" borderId="12" xfId="0" applyNumberFormat="1" applyFont="1" applyFill="1" applyBorder="1"/>
    <xf numFmtId="0" fontId="12" fillId="11" borderId="12" xfId="0" applyFont="1" applyFill="1" applyBorder="1" applyAlignment="1">
      <alignment horizontal="left" vertical="center" wrapText="1"/>
    </xf>
    <xf numFmtId="164" fontId="12" fillId="11" borderId="12" xfId="0" applyNumberFormat="1" applyFont="1" applyFill="1" applyBorder="1" applyAlignment="1">
      <alignment horizontal="center"/>
    </xf>
    <xf numFmtId="0" fontId="32" fillId="11" borderId="12" xfId="0" applyFont="1" applyFill="1" applyBorder="1" applyAlignment="1">
      <alignment vertical="center" wrapText="1"/>
    </xf>
    <xf numFmtId="0" fontId="32" fillId="11" borderId="12" xfId="0" applyFont="1" applyFill="1" applyBorder="1"/>
    <xf numFmtId="0" fontId="32" fillId="2" borderId="12" xfId="0" applyFont="1" applyFill="1" applyBorder="1" applyAlignment="1">
      <alignment wrapText="1"/>
    </xf>
    <xf numFmtId="164" fontId="32" fillId="2" borderId="12" xfId="0" applyNumberFormat="1" applyFont="1" applyFill="1" applyBorder="1" applyAlignment="1">
      <alignment horizontal="center"/>
    </xf>
    <xf numFmtId="0" fontId="34" fillId="2" borderId="12" xfId="0" applyFont="1" applyFill="1" applyBorder="1"/>
    <xf numFmtId="0" fontId="12" fillId="2" borderId="12" xfId="0" applyFont="1" applyFill="1" applyBorder="1"/>
    <xf numFmtId="164" fontId="12" fillId="2" borderId="12" xfId="0" applyNumberFormat="1" applyFont="1" applyFill="1" applyBorder="1" applyAlignment="1">
      <alignment horizontal="center"/>
    </xf>
    <xf numFmtId="0" fontId="32" fillId="2" borderId="12" xfId="0" applyFont="1" applyFill="1" applyBorder="1" applyAlignment="1">
      <alignment horizontal="left" vertical="center" wrapText="1"/>
    </xf>
    <xf numFmtId="164" fontId="12" fillId="2" borderId="12" xfId="0" applyNumberFormat="1" applyFont="1" applyFill="1" applyBorder="1"/>
    <xf numFmtId="0" fontId="12" fillId="2" borderId="12" xfId="0" applyFont="1" applyFill="1" applyBorder="1" applyAlignment="1">
      <alignment horizontal="left" vertical="center" wrapText="1"/>
    </xf>
    <xf numFmtId="4" fontId="11" fillId="2" borderId="1" xfId="0" applyNumberFormat="1" applyFont="1" applyFill="1" applyBorder="1" applyAlignment="1">
      <alignment horizontal="right" vertical="center" wrapText="1"/>
    </xf>
    <xf numFmtId="0" fontId="11" fillId="10" borderId="5" xfId="0" applyFont="1" applyFill="1" applyBorder="1" applyAlignment="1">
      <alignment vertical="center" wrapText="1"/>
    </xf>
    <xf numFmtId="0" fontId="11" fillId="10" borderId="9" xfId="0" applyFont="1" applyFill="1" applyBorder="1" applyAlignment="1">
      <alignment vertical="center" wrapText="1"/>
    </xf>
    <xf numFmtId="0" fontId="11" fillId="10" borderId="6" xfId="0" applyFont="1" applyFill="1" applyBorder="1" applyAlignment="1">
      <alignment vertical="center" wrapText="1"/>
    </xf>
    <xf numFmtId="0" fontId="11" fillId="10" borderId="7" xfId="0" applyFont="1" applyFill="1" applyBorder="1" applyAlignment="1">
      <alignment vertical="center" wrapText="1"/>
    </xf>
    <xf numFmtId="0" fontId="11" fillId="10" borderId="24" xfId="0" applyFont="1" applyFill="1" applyBorder="1" applyAlignment="1">
      <alignment vertical="center" wrapText="1"/>
    </xf>
    <xf numFmtId="0" fontId="11" fillId="10" borderId="11" xfId="0" applyFont="1" applyFill="1" applyBorder="1" applyAlignment="1">
      <alignment vertical="center" wrapText="1"/>
    </xf>
    <xf numFmtId="0" fontId="37" fillId="9" borderId="1" xfId="0" applyFont="1" applyFill="1" applyBorder="1" applyAlignment="1">
      <alignment vertical="top" wrapText="1"/>
    </xf>
    <xf numFmtId="1" fontId="6" fillId="9" borderId="1" xfId="0" applyNumberFormat="1" applyFont="1" applyFill="1" applyBorder="1" applyAlignment="1">
      <alignment vertical="top" wrapText="1"/>
    </xf>
    <xf numFmtId="0" fontId="6" fillId="9" borderId="1" xfId="0" applyFont="1" applyFill="1" applyBorder="1" applyAlignment="1">
      <alignment vertical="top" wrapText="1"/>
    </xf>
    <xf numFmtId="164" fontId="0" fillId="9" borderId="1" xfId="0" applyNumberFormat="1" applyFill="1" applyBorder="1"/>
    <xf numFmtId="0" fontId="5" fillId="9" borderId="1" xfId="0" applyFont="1" applyFill="1" applyBorder="1" applyAlignment="1">
      <alignment vertical="top" wrapText="1"/>
    </xf>
    <xf numFmtId="4" fontId="5" fillId="9" borderId="1" xfId="0" applyNumberFormat="1" applyFont="1" applyFill="1" applyBorder="1" applyAlignment="1">
      <alignment vertical="top"/>
    </xf>
    <xf numFmtId="0" fontId="14" fillId="3" borderId="0" xfId="2" applyFont="1" applyFill="1" applyAlignment="1">
      <alignment horizontal="center"/>
    </xf>
    <xf numFmtId="0" fontId="2" fillId="3" borderId="0" xfId="2" applyFill="1" applyAlignment="1">
      <alignment horizontal="center"/>
    </xf>
    <xf numFmtId="4" fontId="25" fillId="0" borderId="0" xfId="2" applyNumberFormat="1" applyFont="1" applyAlignment="1">
      <alignment horizontal="center" vertical="center"/>
    </xf>
    <xf numFmtId="2" fontId="2" fillId="8" borderId="0" xfId="2" applyNumberFormat="1" applyFill="1" applyAlignment="1">
      <alignment horizontal="center"/>
    </xf>
    <xf numFmtId="8" fontId="2" fillId="3" borderId="0" xfId="2" applyNumberFormat="1" applyFill="1" applyAlignment="1">
      <alignment horizontal="center"/>
    </xf>
    <xf numFmtId="0" fontId="2" fillId="0" borderId="0" xfId="2" applyAlignment="1">
      <alignment horizontal="center"/>
    </xf>
    <xf numFmtId="0" fontId="11" fillId="11" borderId="12" xfId="0" applyFont="1" applyFill="1" applyBorder="1" applyAlignment="1">
      <alignment horizontal="center" vertical="center" wrapText="1"/>
    </xf>
    <xf numFmtId="0" fontId="11" fillId="0" borderId="12" xfId="0" applyFont="1" applyBorder="1" applyAlignment="1">
      <alignment horizontal="center"/>
    </xf>
    <xf numFmtId="2" fontId="0" fillId="8" borderId="1" xfId="0" applyNumberFormat="1" applyFill="1" applyBorder="1"/>
    <xf numFmtId="0" fontId="20" fillId="2" borderId="12" xfId="2" applyFont="1" applyFill="1" applyBorder="1" applyAlignment="1">
      <alignment horizontal="center" wrapText="1"/>
    </xf>
    <xf numFmtId="0" fontId="21" fillId="2" borderId="12" xfId="2" applyFont="1" applyFill="1" applyBorder="1" applyAlignment="1">
      <alignment wrapText="1"/>
    </xf>
    <xf numFmtId="4" fontId="22" fillId="2" borderId="12" xfId="2" applyNumberFormat="1" applyFont="1" applyFill="1" applyBorder="1" applyAlignment="1">
      <alignment horizontal="center" vertical="center"/>
    </xf>
    <xf numFmtId="0" fontId="23" fillId="2" borderId="12" xfId="2" applyFont="1" applyFill="1" applyBorder="1" applyAlignment="1">
      <alignment horizontal="center" wrapText="1"/>
    </xf>
    <xf numFmtId="0" fontId="24" fillId="2" borderId="12" xfId="2" applyFont="1" applyFill="1" applyBorder="1" applyAlignment="1">
      <alignment wrapText="1"/>
    </xf>
    <xf numFmtId="4" fontId="25" fillId="2" borderId="12" xfId="2" applyNumberFormat="1" applyFont="1" applyFill="1" applyBorder="1" applyAlignment="1">
      <alignment horizontal="center" vertical="center"/>
    </xf>
    <xf numFmtId="4" fontId="22" fillId="2" borderId="12" xfId="2" applyNumberFormat="1" applyFont="1" applyFill="1" applyBorder="1" applyAlignment="1">
      <alignment horizontal="right" vertical="center"/>
    </xf>
    <xf numFmtId="0" fontId="18" fillId="2" borderId="12" xfId="2" applyFont="1" applyFill="1" applyBorder="1" applyAlignment="1">
      <alignment horizontal="center" wrapText="1"/>
    </xf>
    <xf numFmtId="0" fontId="20" fillId="11" borderId="12" xfId="2" applyFont="1" applyFill="1" applyBorder="1" applyAlignment="1">
      <alignment horizontal="center" wrapText="1"/>
    </xf>
    <xf numFmtId="0" fontId="20" fillId="11" borderId="12" xfId="2" applyFont="1" applyFill="1" applyBorder="1" applyAlignment="1">
      <alignment wrapText="1"/>
    </xf>
    <xf numFmtId="4" fontId="22" fillId="11" borderId="12" xfId="2" applyNumberFormat="1" applyFont="1" applyFill="1" applyBorder="1" applyAlignment="1">
      <alignment horizontal="center" vertical="center"/>
    </xf>
    <xf numFmtId="4" fontId="22" fillId="11" borderId="12" xfId="2" applyNumberFormat="1" applyFont="1" applyFill="1" applyBorder="1" applyAlignment="1">
      <alignment horizontal="right" vertical="center"/>
    </xf>
    <xf numFmtId="0" fontId="21" fillId="11" borderId="12" xfId="2" applyFont="1" applyFill="1" applyBorder="1" applyAlignment="1">
      <alignment wrapText="1"/>
    </xf>
    <xf numFmtId="0" fontId="17" fillId="11" borderId="12" xfId="2" applyFont="1" applyFill="1" applyBorder="1" applyAlignment="1">
      <alignment horizontal="center" wrapText="1"/>
    </xf>
    <xf numFmtId="2" fontId="11" fillId="13" borderId="1" xfId="0" applyNumberFormat="1" applyFont="1" applyFill="1" applyBorder="1" applyAlignment="1">
      <alignment horizontal="center" vertical="center" wrapText="1"/>
    </xf>
    <xf numFmtId="2" fontId="11" fillId="6" borderId="1" xfId="0" applyNumberFormat="1" applyFont="1" applyFill="1" applyBorder="1" applyAlignment="1">
      <alignment horizontal="center" vertical="center" wrapText="1"/>
    </xf>
    <xf numFmtId="2" fontId="0" fillId="6" borderId="1" xfId="0" applyNumberFormat="1" applyFill="1" applyBorder="1"/>
    <xf numFmtId="2" fontId="0" fillId="13" borderId="1" xfId="0" applyNumberFormat="1" applyFill="1" applyBorder="1"/>
    <xf numFmtId="4" fontId="25" fillId="7" borderId="12" xfId="2" applyNumberFormat="1" applyFont="1" applyFill="1" applyBorder="1" applyAlignment="1">
      <alignment horizontal="right" vertical="center"/>
    </xf>
    <xf numFmtId="0" fontId="2" fillId="7" borderId="0" xfId="2" applyFill="1"/>
    <xf numFmtId="165" fontId="2" fillId="7" borderId="0" xfId="2" applyNumberFormat="1" applyFill="1" applyAlignment="1">
      <alignment horizontal="center"/>
    </xf>
    <xf numFmtId="3" fontId="40" fillId="7" borderId="1" xfId="0" applyNumberFormat="1" applyFont="1" applyFill="1" applyBorder="1" applyAlignment="1">
      <alignment vertical="top" wrapText="1"/>
    </xf>
    <xf numFmtId="2" fontId="12" fillId="0" borderId="1" xfId="0" applyNumberFormat="1" applyFont="1" applyBorder="1" applyAlignment="1">
      <alignment horizontal="right" vertical="center" wrapText="1" indent="1"/>
    </xf>
    <xf numFmtId="164" fontId="41" fillId="0" borderId="0" xfId="0" applyNumberFormat="1" applyFont="1"/>
    <xf numFmtId="4" fontId="6" fillId="9" borderId="1" xfId="0" applyNumberFormat="1" applyFont="1" applyFill="1" applyBorder="1" applyAlignment="1">
      <alignment horizontal="right" vertical="top"/>
    </xf>
    <xf numFmtId="0" fontId="42" fillId="2" borderId="1" xfId="0" applyFont="1" applyFill="1" applyBorder="1" applyAlignment="1">
      <alignment horizontal="center"/>
    </xf>
    <xf numFmtId="0" fontId="12" fillId="2" borderId="1" xfId="0" applyFont="1" applyFill="1" applyBorder="1" applyAlignment="1">
      <alignment horizontal="center"/>
    </xf>
    <xf numFmtId="0" fontId="11" fillId="0" borderId="24" xfId="0" applyFont="1" applyBorder="1" applyAlignment="1">
      <alignment horizontal="center" vertical="center"/>
    </xf>
    <xf numFmtId="0" fontId="11" fillId="0" borderId="10" xfId="0" applyFont="1" applyBorder="1" applyAlignment="1">
      <alignment horizontal="center" vertical="center"/>
    </xf>
    <xf numFmtId="0" fontId="41" fillId="0" borderId="23" xfId="0" applyFont="1" applyBorder="1" applyAlignment="1">
      <alignment horizontal="center"/>
    </xf>
    <xf numFmtId="0" fontId="11" fillId="0" borderId="17" xfId="0" applyFont="1" applyBorder="1" applyAlignment="1">
      <alignment horizontal="center" vertical="center"/>
    </xf>
    <xf numFmtId="0" fontId="11" fillId="12" borderId="20" xfId="0" applyFont="1" applyFill="1" applyBorder="1" applyAlignment="1">
      <alignment horizontal="left" vertical="center" wrapText="1"/>
    </xf>
    <xf numFmtId="0" fontId="11" fillId="12" borderId="21" xfId="0" applyFont="1" applyFill="1" applyBorder="1" applyAlignment="1">
      <alignment horizontal="left" vertical="center" wrapText="1"/>
    </xf>
    <xf numFmtId="0" fontId="11" fillId="11" borderId="20" xfId="0" applyFont="1" applyFill="1" applyBorder="1" applyAlignment="1">
      <alignment horizontal="left"/>
    </xf>
    <xf numFmtId="0" fontId="11" fillId="11" borderId="21" xfId="0" applyFont="1" applyFill="1" applyBorder="1" applyAlignment="1">
      <alignment horizontal="left"/>
    </xf>
    <xf numFmtId="0" fontId="11" fillId="12" borderId="12" xfId="0" applyFont="1" applyFill="1" applyBorder="1" applyAlignment="1">
      <alignment horizontal="left" vertical="center" wrapText="1"/>
    </xf>
    <xf numFmtId="0" fontId="11" fillId="11" borderId="12" xfId="0" applyFont="1" applyFill="1" applyBorder="1" applyAlignment="1">
      <alignment horizontal="left" vertical="center" wrapText="1"/>
    </xf>
    <xf numFmtId="0" fontId="11" fillId="2" borderId="12" xfId="0" applyFont="1" applyFill="1" applyBorder="1" applyAlignment="1">
      <alignment horizontal="center" vertical="center" wrapText="1"/>
    </xf>
    <xf numFmtId="0" fontId="11" fillId="0" borderId="0" xfId="0" applyFont="1" applyAlignment="1">
      <alignment horizontal="center" vertical="center"/>
    </xf>
    <xf numFmtId="0" fontId="32" fillId="11" borderId="12" xfId="0" applyFont="1" applyFill="1" applyBorder="1" applyAlignment="1">
      <alignment horizontal="left" vertical="center" wrapText="1"/>
    </xf>
    <xf numFmtId="0" fontId="11" fillId="0" borderId="12" xfId="0" applyFont="1" applyBorder="1" applyAlignment="1">
      <alignment horizontal="center"/>
    </xf>
    <xf numFmtId="164" fontId="12" fillId="0" borderId="12" xfId="0" applyNumberFormat="1" applyFont="1" applyBorder="1" applyAlignment="1">
      <alignment horizontal="center"/>
    </xf>
    <xf numFmtId="0" fontId="32" fillId="2" borderId="12" xfId="0" applyFont="1" applyFill="1" applyBorder="1" applyAlignment="1">
      <alignment horizontal="left" vertical="center" wrapText="1"/>
    </xf>
    <xf numFmtId="0" fontId="32" fillId="11" borderId="12" xfId="0" applyFont="1" applyFill="1" applyBorder="1" applyAlignment="1">
      <alignment horizontal="left"/>
    </xf>
    <xf numFmtId="0" fontId="11" fillId="11" borderId="12" xfId="0" applyFont="1" applyFill="1" applyBorder="1" applyAlignment="1">
      <alignment horizontal="center" vertical="center" wrapText="1"/>
    </xf>
    <xf numFmtId="0" fontId="4" fillId="0" borderId="1" xfId="0" applyFont="1" applyBorder="1" applyAlignment="1">
      <alignment horizontal="center" vertical="center" wrapText="1"/>
    </xf>
    <xf numFmtId="0" fontId="4" fillId="0" borderId="1" xfId="0" applyFont="1" applyBorder="1" applyAlignment="1">
      <alignment horizontal="left" vertical="top" wrapText="1"/>
    </xf>
    <xf numFmtId="0" fontId="4" fillId="0" borderId="1" xfId="0" applyFont="1" applyBorder="1" applyAlignment="1">
      <alignment horizontal="center" vertical="top" wrapText="1"/>
    </xf>
    <xf numFmtId="3" fontId="4" fillId="0" borderId="1" xfId="0" applyNumberFormat="1" applyFont="1" applyBorder="1" applyAlignment="1">
      <alignment horizontal="center" vertical="top"/>
    </xf>
    <xf numFmtId="0" fontId="8" fillId="0" borderId="3" xfId="0" applyFont="1" applyBorder="1" applyAlignment="1">
      <alignment horizontal="left" vertical="top" wrapText="1"/>
    </xf>
    <xf numFmtId="0" fontId="0" fillId="0" borderId="0" xfId="0" applyAlignment="1">
      <alignment horizontal="left" vertical="top" wrapText="1"/>
    </xf>
    <xf numFmtId="4" fontId="0" fillId="0" borderId="0" xfId="0" applyNumberFormat="1" applyAlignment="1">
      <alignment horizontal="left" vertical="top" wrapText="1"/>
    </xf>
    <xf numFmtId="4" fontId="8" fillId="0" borderId="0" xfId="0" applyNumberFormat="1" applyFont="1" applyAlignment="1">
      <alignment horizontal="left" vertical="top"/>
    </xf>
    <xf numFmtId="0" fontId="0" fillId="0" borderId="8" xfId="0" applyBorder="1" applyAlignment="1">
      <alignment horizontal="left" vertical="top" wrapText="1"/>
    </xf>
    <xf numFmtId="0" fontId="0" fillId="0" borderId="9" xfId="0" applyBorder="1" applyAlignment="1">
      <alignment horizontal="left" vertical="top" wrapText="1"/>
    </xf>
    <xf numFmtId="0" fontId="8" fillId="2" borderId="0" xfId="0" applyFont="1" applyFill="1" applyAlignment="1">
      <alignment horizontal="left" vertical="top" wrapText="1"/>
    </xf>
    <xf numFmtId="0" fontId="8" fillId="2" borderId="7" xfId="0" applyFont="1" applyFill="1" applyBorder="1" applyAlignment="1">
      <alignment horizontal="left" vertical="top" wrapText="1"/>
    </xf>
    <xf numFmtId="0" fontId="7" fillId="0" borderId="0" xfId="0" applyFont="1" applyAlignment="1">
      <alignment horizontal="center" vertical="top" wrapText="1"/>
    </xf>
    <xf numFmtId="0" fontId="39" fillId="0" borderId="0" xfId="0" applyFont="1" applyAlignment="1">
      <alignment horizontal="left" vertical="top" wrapText="1"/>
    </xf>
    <xf numFmtId="0" fontId="8" fillId="0" borderId="0" xfId="0" applyFont="1" applyAlignment="1">
      <alignment horizontal="left" vertical="top" wrapText="1"/>
    </xf>
    <xf numFmtId="0" fontId="8" fillId="0" borderId="4" xfId="0" applyFont="1" applyBorder="1" applyAlignment="1">
      <alignment horizontal="left" vertical="top" wrapText="1"/>
    </xf>
    <xf numFmtId="0" fontId="0" fillId="0" borderId="7" xfId="0" applyBorder="1" applyAlignment="1">
      <alignment horizontal="left" vertical="top" wrapText="1"/>
    </xf>
    <xf numFmtId="4" fontId="8" fillId="0" borderId="0" xfId="0" applyNumberFormat="1" applyFont="1" applyAlignment="1">
      <alignment horizontal="left" vertical="top" wrapText="1"/>
    </xf>
    <xf numFmtId="4" fontId="8" fillId="0" borderId="7" xfId="0" applyNumberFormat="1" applyFont="1" applyBorder="1" applyAlignment="1">
      <alignment horizontal="left" vertical="top" wrapText="1"/>
    </xf>
    <xf numFmtId="4" fontId="0" fillId="0" borderId="8" xfId="0" applyNumberFormat="1" applyBorder="1" applyAlignment="1">
      <alignment horizontal="left" vertical="top" wrapText="1"/>
    </xf>
    <xf numFmtId="4" fontId="0" fillId="0" borderId="9" xfId="0" applyNumberFormat="1" applyBorder="1" applyAlignment="1">
      <alignment horizontal="left" vertical="top" wrapText="1"/>
    </xf>
    <xf numFmtId="0" fontId="8" fillId="0" borderId="0" xfId="0" applyFont="1" applyAlignment="1">
      <alignment horizontal="center" vertical="top" wrapText="1"/>
    </xf>
    <xf numFmtId="0" fontId="19" fillId="2" borderId="12" xfId="2" applyFont="1" applyFill="1" applyBorder="1" applyAlignment="1">
      <alignment horizontal="left" vertical="center" wrapText="1"/>
    </xf>
    <xf numFmtId="0" fontId="15" fillId="11" borderId="0" xfId="2" applyFont="1" applyFill="1" applyAlignment="1">
      <alignment horizontal="left" vertical="center"/>
    </xf>
    <xf numFmtId="0" fontId="16" fillId="3" borderId="13" xfId="2" applyFont="1" applyFill="1" applyBorder="1" applyAlignment="1">
      <alignment horizontal="center" wrapText="1"/>
    </xf>
    <xf numFmtId="0" fontId="16" fillId="3" borderId="16" xfId="2" applyFont="1" applyFill="1" applyBorder="1" applyAlignment="1">
      <alignment horizontal="center" wrapText="1"/>
    </xf>
    <xf numFmtId="0" fontId="17" fillId="3" borderId="12" xfId="2" applyFont="1" applyFill="1" applyBorder="1" applyAlignment="1">
      <alignment horizontal="center" wrapText="1"/>
    </xf>
    <xf numFmtId="0" fontId="17" fillId="11" borderId="12" xfId="2" applyFont="1" applyFill="1" applyBorder="1" applyAlignment="1">
      <alignment horizontal="center" wrapText="1"/>
    </xf>
    <xf numFmtId="0" fontId="17" fillId="5" borderId="13" xfId="2" applyFont="1" applyFill="1" applyBorder="1" applyAlignment="1">
      <alignment horizontal="center" wrapText="1"/>
    </xf>
    <xf numFmtId="0" fontId="17" fillId="5" borderId="15" xfId="2" applyFont="1" applyFill="1" applyBorder="1" applyAlignment="1">
      <alignment horizontal="center" wrapText="1"/>
    </xf>
    <xf numFmtId="0" fontId="11" fillId="0" borderId="1" xfId="0" applyFont="1" applyBorder="1" applyAlignment="1">
      <alignment horizontal="left" vertical="center" wrapText="1"/>
    </xf>
    <xf numFmtId="0" fontId="26" fillId="0" borderId="1" xfId="0" applyFont="1" applyFill="1" applyBorder="1" applyAlignment="1">
      <alignment horizontal="center" vertical="center" wrapText="1"/>
    </xf>
    <xf numFmtId="0" fontId="27" fillId="0" borderId="1" xfId="0" applyFont="1" applyBorder="1" applyAlignment="1">
      <alignment horizontal="justify" vertical="center" wrapText="1"/>
    </xf>
    <xf numFmtId="0" fontId="26" fillId="0" borderId="1" xfId="0" applyFont="1" applyBorder="1" applyAlignment="1">
      <alignment horizontal="center" vertical="center" wrapText="1"/>
    </xf>
    <xf numFmtId="0" fontId="11" fillId="2" borderId="2" xfId="0" applyFont="1" applyFill="1" applyBorder="1" applyAlignment="1">
      <alignment horizontal="left" vertical="center" wrapText="1"/>
    </xf>
    <xf numFmtId="0" fontId="11" fillId="2" borderId="3" xfId="0" applyFont="1" applyFill="1" applyBorder="1" applyAlignment="1">
      <alignment horizontal="left" vertical="center" wrapText="1"/>
    </xf>
    <xf numFmtId="0" fontId="11" fillId="2" borderId="4" xfId="0" applyFont="1" applyFill="1" applyBorder="1" applyAlignment="1">
      <alignment horizontal="left" vertical="center" wrapText="1"/>
    </xf>
    <xf numFmtId="0" fontId="26" fillId="0" borderId="26" xfId="0" applyFont="1" applyFill="1" applyBorder="1" applyAlignment="1">
      <alignment horizontal="center" vertical="center" wrapText="1"/>
    </xf>
    <xf numFmtId="0" fontId="26" fillId="0" borderId="27" xfId="0" applyFont="1" applyFill="1" applyBorder="1" applyAlignment="1">
      <alignment horizontal="center" vertical="center" wrapText="1"/>
    </xf>
    <xf numFmtId="0" fontId="31" fillId="0" borderId="0" xfId="0" applyFont="1" applyBorder="1" applyAlignment="1">
      <alignment horizontal="right"/>
    </xf>
    <xf numFmtId="0" fontId="27" fillId="0" borderId="1" xfId="0" applyFont="1" applyBorder="1" applyAlignment="1">
      <alignment horizontal="left" vertical="center" wrapText="1"/>
    </xf>
    <xf numFmtId="0" fontId="11" fillId="2" borderId="1" xfId="0" applyFont="1" applyFill="1" applyBorder="1" applyAlignment="1">
      <alignment horizontal="left" vertical="center" wrapText="1"/>
    </xf>
    <xf numFmtId="0" fontId="11" fillId="0" borderId="13" xfId="0" applyFont="1" applyBorder="1" applyAlignment="1">
      <alignment horizontal="center" vertical="center" wrapText="1"/>
    </xf>
    <xf numFmtId="0" fontId="11" fillId="0" borderId="14" xfId="0" applyFont="1" applyBorder="1" applyAlignment="1">
      <alignment horizontal="center" vertical="center" wrapText="1"/>
    </xf>
    <xf numFmtId="0" fontId="11" fillId="0" borderId="15" xfId="0" applyFont="1" applyBorder="1" applyAlignment="1">
      <alignment horizontal="center" vertical="center" wrapText="1"/>
    </xf>
    <xf numFmtId="0" fontId="36" fillId="0" borderId="13" xfId="0" applyFont="1" applyBorder="1" applyAlignment="1">
      <alignment horizontal="left" vertical="center" wrapText="1"/>
    </xf>
    <xf numFmtId="0" fontId="36" fillId="0" borderId="15" xfId="0" applyFont="1" applyBorder="1" applyAlignment="1">
      <alignment horizontal="left" vertical="center" wrapText="1"/>
    </xf>
    <xf numFmtId="0" fontId="12" fillId="0" borderId="13" xfId="0" applyFont="1" applyBorder="1" applyAlignment="1">
      <alignment horizontal="right" vertical="center" wrapText="1"/>
    </xf>
    <xf numFmtId="0" fontId="12" fillId="0" borderId="15" xfId="0" applyFont="1" applyBorder="1" applyAlignment="1">
      <alignment horizontal="right" vertical="center" wrapText="1"/>
    </xf>
  </cellXfs>
  <cellStyles count="3">
    <cellStyle name="Normal" xfId="0" builtinId="0"/>
    <cellStyle name="Normal 2" xfId="1"/>
    <cellStyle name="Normal 3"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3"/>
  <sheetViews>
    <sheetView tabSelected="1" workbookViewId="0">
      <selection activeCell="I15" sqref="I15"/>
    </sheetView>
  </sheetViews>
  <sheetFormatPr defaultColWidth="9.140625" defaultRowHeight="15" x14ac:dyDescent="0.3"/>
  <cols>
    <col min="1" max="1" width="4.5703125" style="54" customWidth="1"/>
    <col min="2" max="2" width="51.85546875" style="54" customWidth="1"/>
    <col min="3" max="3" width="38.7109375" style="55" bestFit="1" customWidth="1"/>
    <col min="4" max="4" width="12.85546875" style="54" customWidth="1"/>
    <col min="5" max="5" width="19.7109375" style="54" customWidth="1"/>
    <col min="6" max="6" width="36" style="54" hidden="1" customWidth="1"/>
    <col min="7" max="7" width="0" style="54" hidden="1" customWidth="1"/>
    <col min="8" max="16384" width="9.140625" style="54"/>
  </cols>
  <sheetData>
    <row r="1" spans="1:6" x14ac:dyDescent="0.3">
      <c r="F1" s="62"/>
    </row>
    <row r="2" spans="1:6" x14ac:dyDescent="0.3">
      <c r="B2" s="171" t="s">
        <v>347</v>
      </c>
      <c r="C2" s="172"/>
      <c r="F2" s="62"/>
    </row>
    <row r="3" spans="1:6" x14ac:dyDescent="0.3">
      <c r="B3" s="56" t="s">
        <v>190</v>
      </c>
      <c r="C3" s="70"/>
      <c r="F3" s="62"/>
    </row>
    <row r="4" spans="1:6" x14ac:dyDescent="0.3">
      <c r="B4" s="56" t="s">
        <v>191</v>
      </c>
      <c r="C4" s="70"/>
    </row>
    <row r="5" spans="1:6" x14ac:dyDescent="0.3">
      <c r="B5" s="56" t="s">
        <v>192</v>
      </c>
      <c r="C5" s="70"/>
    </row>
    <row r="6" spans="1:6" x14ac:dyDescent="0.3">
      <c r="B6" s="56" t="s">
        <v>245</v>
      </c>
      <c r="C6" s="169" t="s">
        <v>226</v>
      </c>
      <c r="F6" s="59" t="s">
        <v>193</v>
      </c>
    </row>
    <row r="7" spans="1:6" x14ac:dyDescent="0.3">
      <c r="B7" s="56" t="s">
        <v>225</v>
      </c>
      <c r="C7" s="70"/>
      <c r="F7" s="58" t="s">
        <v>226</v>
      </c>
    </row>
    <row r="8" spans="1:6" ht="29.25" customHeight="1" x14ac:dyDescent="0.3">
      <c r="B8" s="104" t="s">
        <v>194</v>
      </c>
      <c r="C8" s="105"/>
      <c r="F8" s="58" t="s">
        <v>275</v>
      </c>
    </row>
    <row r="9" spans="1:6" ht="30" x14ac:dyDescent="0.3">
      <c r="B9" s="56" t="s">
        <v>343</v>
      </c>
      <c r="C9" s="71">
        <f>'1 - Buget&amp;Surse finantare'!C7</f>
        <v>0</v>
      </c>
      <c r="F9" s="58" t="s">
        <v>227</v>
      </c>
    </row>
    <row r="10" spans="1:6" x14ac:dyDescent="0.3">
      <c r="B10" s="56" t="s">
        <v>243</v>
      </c>
      <c r="C10" s="71">
        <f>'1 - Buget&amp;Surse finantare'!C8</f>
        <v>0</v>
      </c>
      <c r="F10" s="60"/>
    </row>
    <row r="11" spans="1:6" ht="15.75" thickBot="1" x14ac:dyDescent="0.35">
      <c r="B11" s="56" t="s">
        <v>342</v>
      </c>
      <c r="C11" s="72">
        <f>'1 - CPP'!E34</f>
        <v>0</v>
      </c>
      <c r="F11" s="61" t="s">
        <v>220</v>
      </c>
    </row>
    <row r="12" spans="1:6" ht="30.75" thickBot="1" x14ac:dyDescent="0.35">
      <c r="B12" s="56" t="s">
        <v>244</v>
      </c>
      <c r="C12" s="170" t="s">
        <v>222</v>
      </c>
      <c r="F12" s="73" t="s">
        <v>221</v>
      </c>
    </row>
    <row r="13" spans="1:6" ht="15.75" thickBot="1" x14ac:dyDescent="0.35">
      <c r="F13" s="74" t="s">
        <v>222</v>
      </c>
    </row>
    <row r="14" spans="1:6" ht="16.5" customHeight="1" thickBot="1" x14ac:dyDescent="0.35">
      <c r="A14" s="174" t="s">
        <v>195</v>
      </c>
      <c r="B14" s="174"/>
      <c r="C14" s="174"/>
      <c r="D14" s="174"/>
      <c r="F14" s="74" t="s">
        <v>223</v>
      </c>
    </row>
    <row r="15" spans="1:6" ht="28.5" customHeight="1" thickBot="1" x14ac:dyDescent="0.35">
      <c r="A15" s="45" t="s">
        <v>252</v>
      </c>
      <c r="B15" s="53" t="s">
        <v>160</v>
      </c>
      <c r="C15" s="142" t="s">
        <v>259</v>
      </c>
      <c r="D15" s="142" t="s">
        <v>250</v>
      </c>
      <c r="F15" s="74" t="s">
        <v>292</v>
      </c>
    </row>
    <row r="16" spans="1:6" ht="15.75" thickBot="1" x14ac:dyDescent="0.35">
      <c r="A16" s="141">
        <v>1</v>
      </c>
      <c r="B16" s="180" t="s">
        <v>330</v>
      </c>
      <c r="C16" s="180"/>
      <c r="D16" s="96">
        <f>SUMAR_punctaj!F5</f>
        <v>0</v>
      </c>
      <c r="F16" s="74" t="s">
        <v>274</v>
      </c>
    </row>
    <row r="17" spans="1:6" ht="15.75" thickBot="1" x14ac:dyDescent="0.35">
      <c r="A17" s="97">
        <v>2</v>
      </c>
      <c r="B17" s="179" t="s">
        <v>332</v>
      </c>
      <c r="C17" s="179"/>
      <c r="D17" s="98">
        <f>SUMAR_punctaj!F9</f>
        <v>0</v>
      </c>
      <c r="F17" s="74" t="s">
        <v>224</v>
      </c>
    </row>
    <row r="18" spans="1:6" ht="15.75" thickBot="1" x14ac:dyDescent="0.35">
      <c r="A18" s="141">
        <v>3</v>
      </c>
      <c r="B18" s="180" t="s">
        <v>344</v>
      </c>
      <c r="C18" s="180"/>
      <c r="D18" s="96">
        <f>SUMAR_punctaj!F13</f>
        <v>20</v>
      </c>
      <c r="F18" s="74" t="s">
        <v>293</v>
      </c>
    </row>
    <row r="19" spans="1:6" ht="19.5" customHeight="1" thickBot="1" x14ac:dyDescent="0.35">
      <c r="A19" s="97">
        <v>4</v>
      </c>
      <c r="B19" s="175" t="s">
        <v>163</v>
      </c>
      <c r="C19" s="176"/>
      <c r="D19" s="98">
        <f>SUMAR_punctaj!F18</f>
        <v>0</v>
      </c>
      <c r="F19" s="74" t="s">
        <v>294</v>
      </c>
    </row>
    <row r="20" spans="1:6" ht="15.75" thickBot="1" x14ac:dyDescent="0.35">
      <c r="A20" s="101">
        <v>5</v>
      </c>
      <c r="B20" s="177" t="s">
        <v>164</v>
      </c>
      <c r="C20" s="178"/>
      <c r="D20" s="96">
        <f>SUMAR_punctaj!F22</f>
        <v>0</v>
      </c>
    </row>
    <row r="21" spans="1:6" ht="45.75" customHeight="1" thickBot="1" x14ac:dyDescent="0.35">
      <c r="A21" s="97">
        <v>6</v>
      </c>
      <c r="B21" s="99" t="s">
        <v>271</v>
      </c>
      <c r="C21" s="100" t="s">
        <v>272</v>
      </c>
      <c r="D21" s="98"/>
    </row>
    <row r="22" spans="1:6" ht="46.5" customHeight="1" thickBot="1" x14ac:dyDescent="0.35">
      <c r="A22" s="141">
        <v>7</v>
      </c>
      <c r="B22" s="102" t="s">
        <v>167</v>
      </c>
      <c r="C22" s="103" t="s">
        <v>273</v>
      </c>
      <c r="D22" s="96"/>
    </row>
    <row r="23" spans="1:6" ht="16.5" x14ac:dyDescent="0.3">
      <c r="A23" s="173" t="s">
        <v>270</v>
      </c>
      <c r="B23" s="173"/>
      <c r="C23" s="173"/>
      <c r="D23" s="167">
        <f>D16+D17+D18+D19+D20+D21+D22</f>
        <v>20</v>
      </c>
    </row>
  </sheetData>
  <mergeCells count="8">
    <mergeCell ref="B2:C2"/>
    <mergeCell ref="A23:C23"/>
    <mergeCell ref="A14:D14"/>
    <mergeCell ref="B19:C19"/>
    <mergeCell ref="B20:C20"/>
    <mergeCell ref="B17:C17"/>
    <mergeCell ref="B18:C18"/>
    <mergeCell ref="B16:C16"/>
  </mergeCells>
  <dataValidations count="3">
    <dataValidation type="list" allowBlank="1" showInputMessage="1" showErrorMessage="1" sqref="C6">
      <formula1>$F$7:$F$9</formula1>
    </dataValidation>
    <dataValidation type="list" allowBlank="1" showInputMessage="1" showErrorMessage="1" sqref="F7:F9">
      <formula1>$F$7:$F$8</formula1>
    </dataValidation>
    <dataValidation type="list" allowBlank="1" showInputMessage="1" showErrorMessage="1" sqref="C12">
      <formula1>$F$12:$F$19</formula1>
    </dataValidation>
  </dataValidations>
  <pageMargins left="0.70866141732283472" right="0.70866141732283472" top="0.74803149606299213" bottom="0.74803149606299213" header="0.31496062992125984" footer="0.31496062992125984"/>
  <pageSetup scale="83"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F26"/>
  <sheetViews>
    <sheetView zoomScale="85" zoomScaleNormal="85" workbookViewId="0">
      <selection activeCell="B33" sqref="B33"/>
    </sheetView>
  </sheetViews>
  <sheetFormatPr defaultColWidth="9.140625" defaultRowHeight="15" x14ac:dyDescent="0.3"/>
  <cols>
    <col min="1" max="1" width="4.5703125" style="54" customWidth="1"/>
    <col min="2" max="2" width="51.85546875" style="54" customWidth="1"/>
    <col min="3" max="3" width="14.28515625" style="55" customWidth="1"/>
    <col min="4" max="4" width="45.5703125" style="54" customWidth="1"/>
    <col min="5" max="5" width="11.5703125" style="54" customWidth="1"/>
    <col min="6" max="6" width="8.85546875" style="54" customWidth="1"/>
    <col min="7" max="7" width="19.7109375" style="54" customWidth="1"/>
    <col min="8" max="16384" width="9.140625" style="54"/>
  </cols>
  <sheetData>
    <row r="2" spans="1:6" ht="15.75" customHeight="1" x14ac:dyDescent="0.3">
      <c r="A2" s="182" t="s">
        <v>195</v>
      </c>
      <c r="B2" s="182"/>
      <c r="C2" s="182"/>
      <c r="D2" s="182"/>
      <c r="E2" s="182"/>
      <c r="F2" s="182"/>
    </row>
    <row r="3" spans="1:6" ht="15.75" thickBot="1" x14ac:dyDescent="0.35"/>
    <row r="4" spans="1:6" ht="28.5" customHeight="1" thickBot="1" x14ac:dyDescent="0.35">
      <c r="A4" s="45" t="s">
        <v>252</v>
      </c>
      <c r="B4" s="53" t="s">
        <v>160</v>
      </c>
      <c r="C4" s="57" t="s">
        <v>259</v>
      </c>
      <c r="D4" s="57" t="s">
        <v>258</v>
      </c>
      <c r="E4" s="57" t="s">
        <v>260</v>
      </c>
      <c r="F4" s="57" t="s">
        <v>250</v>
      </c>
    </row>
    <row r="5" spans="1:6" ht="18.75" thickBot="1" x14ac:dyDescent="0.35">
      <c r="A5" s="188">
        <v>1</v>
      </c>
      <c r="B5" s="183" t="s">
        <v>330</v>
      </c>
      <c r="C5" s="183"/>
      <c r="D5" s="183"/>
      <c r="E5" s="183"/>
      <c r="F5" s="96">
        <f>IF(AND(C6&gt;=0,C6&lt;20),E6,E7)</f>
        <v>0</v>
      </c>
    </row>
    <row r="6" spans="1:6" ht="18.75" thickBot="1" x14ac:dyDescent="0.4">
      <c r="A6" s="188"/>
      <c r="B6" s="106" t="s">
        <v>249</v>
      </c>
      <c r="C6" s="107">
        <f>IF(C8=0,0,(C7/C8*100))</f>
        <v>0</v>
      </c>
      <c r="D6" s="108" t="s">
        <v>251</v>
      </c>
      <c r="E6" s="109">
        <f>C6*0.75</f>
        <v>0</v>
      </c>
      <c r="F6" s="185"/>
    </row>
    <row r="7" spans="1:6" ht="15.75" thickBot="1" x14ac:dyDescent="0.35">
      <c r="A7" s="188"/>
      <c r="B7" s="110" t="s">
        <v>338</v>
      </c>
      <c r="C7" s="111">
        <f>'1 - CPP'!E34</f>
        <v>0</v>
      </c>
      <c r="D7" s="108" t="s">
        <v>253</v>
      </c>
      <c r="E7" s="109">
        <v>15</v>
      </c>
      <c r="F7" s="185"/>
    </row>
    <row r="8" spans="1:6" ht="17.25" customHeight="1" thickBot="1" x14ac:dyDescent="0.35">
      <c r="A8" s="188"/>
      <c r="B8" s="110" t="s">
        <v>331</v>
      </c>
      <c r="C8" s="111">
        <f>'1 - CPP'!E7</f>
        <v>0</v>
      </c>
      <c r="D8" s="108"/>
      <c r="E8" s="109"/>
      <c r="F8" s="185"/>
    </row>
    <row r="9" spans="1:6" ht="18.75" thickBot="1" x14ac:dyDescent="0.35">
      <c r="A9" s="181">
        <v>2</v>
      </c>
      <c r="B9" s="186" t="s">
        <v>332</v>
      </c>
      <c r="C9" s="186"/>
      <c r="D9" s="186"/>
      <c r="E9" s="186"/>
      <c r="F9" s="95">
        <f>IF(C10&lt;=0,0,IF(C10&gt;15,E11,E10))</f>
        <v>0</v>
      </c>
    </row>
    <row r="10" spans="1:6" ht="36.75" thickBot="1" x14ac:dyDescent="0.4">
      <c r="A10" s="181"/>
      <c r="B10" s="119" t="s">
        <v>333</v>
      </c>
      <c r="C10" s="115">
        <f>IF(C12=0,0,((C11-C12)/C12*100))</f>
        <v>0</v>
      </c>
      <c r="D10" s="117" t="s">
        <v>254</v>
      </c>
      <c r="E10" s="120">
        <f>C10*1</f>
        <v>0</v>
      </c>
      <c r="F10" s="185"/>
    </row>
    <row r="11" spans="1:6" ht="15.75" thickBot="1" x14ac:dyDescent="0.35">
      <c r="A11" s="181"/>
      <c r="B11" s="121" t="s">
        <v>334</v>
      </c>
      <c r="C11" s="118">
        <f>'1 - CPP'!E34</f>
        <v>0</v>
      </c>
      <c r="D11" s="117" t="s">
        <v>255</v>
      </c>
      <c r="E11" s="120">
        <v>15</v>
      </c>
      <c r="F11" s="185"/>
    </row>
    <row r="12" spans="1:6" ht="15.75" thickBot="1" x14ac:dyDescent="0.35">
      <c r="A12" s="181"/>
      <c r="B12" s="121" t="s">
        <v>335</v>
      </c>
      <c r="C12" s="118">
        <f>'1 - CPP'!D34</f>
        <v>0</v>
      </c>
      <c r="D12" s="117"/>
      <c r="E12" s="120"/>
      <c r="F12" s="185"/>
    </row>
    <row r="13" spans="1:6" ht="18.75" thickBot="1" x14ac:dyDescent="0.35">
      <c r="A13" s="188">
        <v>3</v>
      </c>
      <c r="B13" s="183" t="s">
        <v>344</v>
      </c>
      <c r="C13" s="183"/>
      <c r="D13" s="183"/>
      <c r="E13" s="183"/>
      <c r="F13" s="96">
        <f>IF(C14&lt;5,E15,IF(AND(C14&gt;=5,C14&lt;=10),E16,E17))</f>
        <v>20</v>
      </c>
    </row>
    <row r="14" spans="1:6" ht="18.75" thickBot="1" x14ac:dyDescent="0.4">
      <c r="A14" s="188"/>
      <c r="B14" s="112" t="s">
        <v>339</v>
      </c>
      <c r="C14" s="107">
        <f>IF(C16=0,0,C15/C16*100)</f>
        <v>0</v>
      </c>
      <c r="D14" s="108"/>
      <c r="E14" s="109"/>
      <c r="F14" s="185"/>
    </row>
    <row r="15" spans="1:6" ht="15.75" thickBot="1" x14ac:dyDescent="0.35">
      <c r="A15" s="188"/>
      <c r="B15" s="110" t="s">
        <v>340</v>
      </c>
      <c r="C15" s="111">
        <f>'1- Bilant'!F8</f>
        <v>0</v>
      </c>
      <c r="D15" s="108" t="s">
        <v>257</v>
      </c>
      <c r="E15" s="109">
        <v>20</v>
      </c>
      <c r="F15" s="185"/>
    </row>
    <row r="16" spans="1:6" ht="32.25" customHeight="1" thickBot="1" x14ac:dyDescent="0.35">
      <c r="A16" s="188"/>
      <c r="B16" s="110" t="s">
        <v>341</v>
      </c>
      <c r="C16" s="111">
        <f>'1- Bilant'!F11+'1- Bilant'!F22+'1- Bilant'!F23</f>
        <v>0</v>
      </c>
      <c r="D16" s="108" t="s">
        <v>256</v>
      </c>
      <c r="E16" s="109">
        <f>20-C14*2</f>
        <v>20</v>
      </c>
      <c r="F16" s="185"/>
    </row>
    <row r="17" spans="1:6" ht="15.75" thickBot="1" x14ac:dyDescent="0.35">
      <c r="A17" s="188"/>
      <c r="B17" s="110"/>
      <c r="C17" s="111"/>
      <c r="D17" s="108" t="s">
        <v>267</v>
      </c>
      <c r="E17" s="109">
        <v>0</v>
      </c>
      <c r="F17" s="185"/>
    </row>
    <row r="18" spans="1:6" ht="19.5" customHeight="1" thickBot="1" x14ac:dyDescent="0.35">
      <c r="A18" s="181">
        <v>4</v>
      </c>
      <c r="B18" s="186" t="s">
        <v>163</v>
      </c>
      <c r="C18" s="186"/>
      <c r="D18" s="186"/>
      <c r="E18" s="186"/>
      <c r="F18" s="95">
        <f>IF(E19&lt;=0,0,IF(E19&gt;20,E20,E19))</f>
        <v>0</v>
      </c>
    </row>
    <row r="19" spans="1:6" ht="36.75" customHeight="1" thickBot="1" x14ac:dyDescent="0.4">
      <c r="A19" s="181"/>
      <c r="B19" s="114" t="s">
        <v>261</v>
      </c>
      <c r="C19" s="115">
        <f>IF(C21=0,0,((C20-C21)/C21*100))</f>
        <v>0</v>
      </c>
      <c r="D19" s="116" t="s">
        <v>268</v>
      </c>
      <c r="E19" s="117">
        <f>C19*1</f>
        <v>0</v>
      </c>
      <c r="F19" s="185"/>
    </row>
    <row r="20" spans="1:6" ht="15.75" thickBot="1" x14ac:dyDescent="0.35">
      <c r="A20" s="181"/>
      <c r="B20" s="117" t="s">
        <v>336</v>
      </c>
      <c r="C20" s="118">
        <f>'1 - CPP'!I68</f>
        <v>0</v>
      </c>
      <c r="D20" s="116" t="s">
        <v>269</v>
      </c>
      <c r="E20" s="117">
        <f>20</f>
        <v>20</v>
      </c>
      <c r="F20" s="185"/>
    </row>
    <row r="21" spans="1:6" ht="15.75" thickBot="1" x14ac:dyDescent="0.35">
      <c r="A21" s="181"/>
      <c r="B21" s="117" t="s">
        <v>337</v>
      </c>
      <c r="C21" s="118">
        <f>'1 - CPP'!E68</f>
        <v>0</v>
      </c>
      <c r="D21" s="117"/>
      <c r="E21" s="117"/>
      <c r="F21" s="185"/>
    </row>
    <row r="22" spans="1:6" ht="18.75" thickBot="1" x14ac:dyDescent="0.4">
      <c r="A22" s="188">
        <v>5</v>
      </c>
      <c r="B22" s="187" t="s">
        <v>164</v>
      </c>
      <c r="C22" s="187"/>
      <c r="D22" s="187"/>
      <c r="E22" s="187"/>
      <c r="F22" s="96">
        <f>IF(C23&lt;=0,0,IF(C23&gt;=10,E24,E23))</f>
        <v>0</v>
      </c>
    </row>
    <row r="23" spans="1:6" ht="18.75" thickBot="1" x14ac:dyDescent="0.4">
      <c r="A23" s="188"/>
      <c r="B23" s="113" t="s">
        <v>262</v>
      </c>
      <c r="C23" s="107">
        <f>IF(C25=0,0,(C24/C25*100))</f>
        <v>0</v>
      </c>
      <c r="D23" s="108" t="s">
        <v>265</v>
      </c>
      <c r="E23" s="109">
        <f>C23*1.5</f>
        <v>0</v>
      </c>
      <c r="F23" s="185"/>
    </row>
    <row r="24" spans="1:6" ht="15.75" thickBot="1" x14ac:dyDescent="0.35">
      <c r="A24" s="188"/>
      <c r="B24" s="108" t="s">
        <v>263</v>
      </c>
      <c r="C24" s="111">
        <f>'Flux de numerar'!D31</f>
        <v>0</v>
      </c>
      <c r="D24" s="108" t="s">
        <v>266</v>
      </c>
      <c r="E24" s="109">
        <v>15</v>
      </c>
      <c r="F24" s="185"/>
    </row>
    <row r="25" spans="1:6" ht="15.75" thickBot="1" x14ac:dyDescent="0.35">
      <c r="A25" s="188"/>
      <c r="B25" s="108" t="s">
        <v>264</v>
      </c>
      <c r="C25" s="111">
        <f>'Flux de numerar'!D30</f>
        <v>0</v>
      </c>
      <c r="D25" s="108" t="s">
        <v>300</v>
      </c>
      <c r="E25" s="108">
        <v>0</v>
      </c>
      <c r="F25" s="185"/>
    </row>
    <row r="26" spans="1:6" ht="15.75" thickBot="1" x14ac:dyDescent="0.35">
      <c r="A26" s="184" t="s">
        <v>291</v>
      </c>
      <c r="B26" s="184"/>
      <c r="C26" s="184"/>
      <c r="D26" s="184"/>
      <c r="E26" s="184"/>
      <c r="F26" s="69">
        <f>F5+F9+F13+F18+F22</f>
        <v>20</v>
      </c>
    </row>
  </sheetData>
  <sheetProtection algorithmName="SHA-512" hashValue="h/4Zc1/V66jcgr2rZtsl9qmAqXskjnUfHjphWwU7iwAkxiTJqafKRvFevhibwcGGPokE/ZN+QJa+1qxLd3G4GA==" saltValue="WsUX5wV2L1BwdHwjjPl1MQ==" spinCount="100000" sheet="1" objects="1" scenarios="1"/>
  <mergeCells count="17">
    <mergeCell ref="A5:A8"/>
    <mergeCell ref="A9:A12"/>
    <mergeCell ref="A2:F2"/>
    <mergeCell ref="B5:E5"/>
    <mergeCell ref="A26:E26"/>
    <mergeCell ref="F10:F12"/>
    <mergeCell ref="F6:F8"/>
    <mergeCell ref="B18:E18"/>
    <mergeCell ref="B22:E22"/>
    <mergeCell ref="A22:A25"/>
    <mergeCell ref="F23:F25"/>
    <mergeCell ref="F19:F21"/>
    <mergeCell ref="F14:F17"/>
    <mergeCell ref="A18:A21"/>
    <mergeCell ref="B9:E9"/>
    <mergeCell ref="B13:E13"/>
    <mergeCell ref="A13:A17"/>
  </mergeCells>
  <pageMargins left="0.70866141732283472" right="0.70866141732283472" top="0.74803149606299213" bottom="0.74803149606299213" header="0.31496062992125984" footer="0.31496062992125984"/>
  <pageSetup scale="8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C4:F87"/>
  <sheetViews>
    <sheetView workbookViewId="0">
      <selection activeCell="F9" sqref="F9"/>
    </sheetView>
  </sheetViews>
  <sheetFormatPr defaultRowHeight="15" x14ac:dyDescent="0.25"/>
  <cols>
    <col min="3" max="3" width="53.85546875" customWidth="1"/>
  </cols>
  <sheetData>
    <row r="4" spans="3:6" ht="24.75" customHeight="1" x14ac:dyDescent="0.25">
      <c r="C4" s="189" t="s">
        <v>329</v>
      </c>
      <c r="D4" s="189"/>
      <c r="E4" s="189"/>
      <c r="F4" s="189"/>
    </row>
    <row r="5" spans="3:6" x14ac:dyDescent="0.25">
      <c r="C5" s="1"/>
      <c r="D5" s="2"/>
      <c r="E5" s="2"/>
      <c r="F5" s="2"/>
    </row>
    <row r="6" spans="3:6" x14ac:dyDescent="0.25">
      <c r="C6" s="3"/>
      <c r="D6" s="4" t="s">
        <v>0</v>
      </c>
      <c r="E6" s="4" t="s">
        <v>1</v>
      </c>
      <c r="F6" s="4" t="s">
        <v>2</v>
      </c>
    </row>
    <row r="7" spans="3:6" x14ac:dyDescent="0.25">
      <c r="C7" s="3" t="s">
        <v>3</v>
      </c>
      <c r="D7" s="5"/>
      <c r="E7" s="5"/>
      <c r="F7" s="5"/>
    </row>
    <row r="8" spans="3:6" ht="25.5" x14ac:dyDescent="0.25">
      <c r="C8" s="165" t="s">
        <v>346</v>
      </c>
      <c r="D8" s="7">
        <v>0</v>
      </c>
      <c r="E8" s="7">
        <v>0</v>
      </c>
      <c r="F8" s="7">
        <v>0</v>
      </c>
    </row>
    <row r="9" spans="3:6" ht="38.25" x14ac:dyDescent="0.25">
      <c r="C9" s="6" t="s">
        <v>196</v>
      </c>
      <c r="D9" s="46">
        <v>0</v>
      </c>
      <c r="E9" s="46">
        <v>0</v>
      </c>
      <c r="F9" s="46">
        <v>0</v>
      </c>
    </row>
    <row r="10" spans="3:6" x14ac:dyDescent="0.25">
      <c r="C10" s="6" t="s">
        <v>197</v>
      </c>
      <c r="D10" s="7">
        <v>0</v>
      </c>
      <c r="E10" s="7">
        <v>0</v>
      </c>
      <c r="F10" s="7">
        <v>0</v>
      </c>
    </row>
    <row r="11" spans="3:6" x14ac:dyDescent="0.25">
      <c r="C11" s="75" t="s">
        <v>198</v>
      </c>
      <c r="D11" s="9">
        <f>D8+D9+D10</f>
        <v>0</v>
      </c>
      <c r="E11" s="9">
        <f t="shared" ref="E11" si="0">E8+E9+E10</f>
        <v>0</v>
      </c>
      <c r="F11" s="9">
        <f>F8+F9+F10</f>
        <v>0</v>
      </c>
    </row>
    <row r="12" spans="3:6" x14ac:dyDescent="0.25">
      <c r="C12" s="10" t="s">
        <v>4</v>
      </c>
      <c r="D12" s="11"/>
      <c r="E12" s="11"/>
      <c r="F12" s="11"/>
    </row>
    <row r="13" spans="3:6" x14ac:dyDescent="0.25">
      <c r="C13" s="6" t="s">
        <v>5</v>
      </c>
      <c r="D13" s="8"/>
      <c r="E13" s="8"/>
      <c r="F13" s="8"/>
    </row>
    <row r="14" spans="3:6" x14ac:dyDescent="0.25">
      <c r="C14" s="6" t="s">
        <v>6</v>
      </c>
      <c r="D14" s="7">
        <v>0</v>
      </c>
      <c r="E14" s="7">
        <v>0</v>
      </c>
      <c r="F14" s="7">
        <v>0</v>
      </c>
    </row>
    <row r="15" spans="3:6" x14ac:dyDescent="0.25">
      <c r="C15" s="6" t="s">
        <v>7</v>
      </c>
      <c r="D15" s="7">
        <v>0</v>
      </c>
      <c r="E15" s="7">
        <v>0</v>
      </c>
      <c r="F15" s="7">
        <v>0</v>
      </c>
    </row>
    <row r="16" spans="3:6" x14ac:dyDescent="0.25">
      <c r="C16" s="6" t="s">
        <v>8</v>
      </c>
      <c r="D16" s="7">
        <v>0</v>
      </c>
      <c r="E16" s="7">
        <v>0</v>
      </c>
      <c r="F16" s="7">
        <v>0</v>
      </c>
    </row>
    <row r="17" spans="3:6" x14ac:dyDescent="0.25">
      <c r="C17" s="6" t="s">
        <v>9</v>
      </c>
      <c r="D17" s="7">
        <v>0</v>
      </c>
      <c r="E17" s="7">
        <v>0</v>
      </c>
      <c r="F17" s="7">
        <v>0</v>
      </c>
    </row>
    <row r="18" spans="3:6" x14ac:dyDescent="0.25">
      <c r="C18" s="6" t="s">
        <v>10</v>
      </c>
      <c r="D18" s="12">
        <f>SUM(D14:D17)</f>
        <v>0</v>
      </c>
      <c r="E18" s="12">
        <f>SUM(E14:E17)</f>
        <v>0</v>
      </c>
      <c r="F18" s="12">
        <f>SUM(F14:F17)</f>
        <v>0</v>
      </c>
    </row>
    <row r="19" spans="3:6" x14ac:dyDescent="0.25">
      <c r="C19" s="6" t="s">
        <v>11</v>
      </c>
      <c r="D19" s="7">
        <v>0</v>
      </c>
      <c r="E19" s="7">
        <v>0</v>
      </c>
      <c r="F19" s="7">
        <v>0</v>
      </c>
    </row>
    <row r="20" spans="3:6" x14ac:dyDescent="0.25">
      <c r="C20" s="6" t="s">
        <v>12</v>
      </c>
      <c r="D20" s="7">
        <v>0</v>
      </c>
      <c r="E20" s="7">
        <v>0</v>
      </c>
      <c r="F20" s="7">
        <v>0</v>
      </c>
    </row>
    <row r="21" spans="3:6" x14ac:dyDescent="0.25">
      <c r="C21" s="6" t="s">
        <v>13</v>
      </c>
      <c r="D21" s="7">
        <v>0</v>
      </c>
      <c r="E21" s="7">
        <v>0</v>
      </c>
      <c r="F21" s="7">
        <v>0</v>
      </c>
    </row>
    <row r="22" spans="3:6" x14ac:dyDescent="0.25">
      <c r="C22" s="75" t="s">
        <v>14</v>
      </c>
      <c r="D22" s="9">
        <f>SUM(D19:D21)+D18</f>
        <v>0</v>
      </c>
      <c r="E22" s="9">
        <f>SUM(E19:E21)+E18</f>
        <v>0</v>
      </c>
      <c r="F22" s="9">
        <f>SUM(F19:F21)+F18</f>
        <v>0</v>
      </c>
    </row>
    <row r="23" spans="3:6" x14ac:dyDescent="0.25">
      <c r="C23" s="75" t="s">
        <v>15</v>
      </c>
      <c r="D23" s="9">
        <f>D24+D25</f>
        <v>0</v>
      </c>
      <c r="E23" s="9">
        <f>E24+E25</f>
        <v>0</v>
      </c>
      <c r="F23" s="9">
        <f>F24+F25</f>
        <v>0</v>
      </c>
    </row>
    <row r="24" spans="3:6" x14ac:dyDescent="0.25">
      <c r="C24" s="6" t="s">
        <v>16</v>
      </c>
      <c r="D24" s="7">
        <v>0</v>
      </c>
      <c r="E24" s="7">
        <v>0</v>
      </c>
      <c r="F24" s="7">
        <v>0</v>
      </c>
    </row>
    <row r="25" spans="3:6" x14ac:dyDescent="0.25">
      <c r="C25" s="6" t="s">
        <v>17</v>
      </c>
      <c r="D25" s="7">
        <v>0</v>
      </c>
      <c r="E25" s="7">
        <v>0</v>
      </c>
      <c r="F25" s="7">
        <v>0</v>
      </c>
    </row>
    <row r="26" spans="3:6" ht="25.5" x14ac:dyDescent="0.25">
      <c r="C26" s="10" t="s">
        <v>18</v>
      </c>
      <c r="D26" s="11"/>
      <c r="E26" s="11"/>
      <c r="F26" s="11"/>
    </row>
    <row r="27" spans="3:6" ht="25.5" x14ac:dyDescent="0.25">
      <c r="C27" s="6" t="s">
        <v>19</v>
      </c>
      <c r="D27" s="7">
        <v>0</v>
      </c>
      <c r="E27" s="7">
        <v>0</v>
      </c>
      <c r="F27" s="7">
        <v>0</v>
      </c>
    </row>
    <row r="28" spans="3:6" x14ac:dyDescent="0.25">
      <c r="C28" s="6" t="s">
        <v>20</v>
      </c>
      <c r="D28" s="7">
        <v>0</v>
      </c>
      <c r="E28" s="7">
        <v>0</v>
      </c>
      <c r="F28" s="7">
        <v>0</v>
      </c>
    </row>
    <row r="29" spans="3:6" x14ac:dyDescent="0.25">
      <c r="C29" s="6" t="s">
        <v>21</v>
      </c>
      <c r="D29" s="7">
        <v>0</v>
      </c>
      <c r="E29" s="7">
        <v>0</v>
      </c>
      <c r="F29" s="7">
        <v>0</v>
      </c>
    </row>
    <row r="30" spans="3:6" x14ac:dyDescent="0.25">
      <c r="C30" s="6" t="s">
        <v>22</v>
      </c>
      <c r="D30" s="7">
        <v>0</v>
      </c>
      <c r="E30" s="7">
        <v>0</v>
      </c>
      <c r="F30" s="7">
        <v>0</v>
      </c>
    </row>
    <row r="31" spans="3:6" x14ac:dyDescent="0.25">
      <c r="C31" s="6" t="s">
        <v>23</v>
      </c>
      <c r="D31" s="7">
        <v>0</v>
      </c>
      <c r="E31" s="7">
        <v>0</v>
      </c>
      <c r="F31" s="7">
        <v>0</v>
      </c>
    </row>
    <row r="32" spans="3:6" x14ac:dyDescent="0.25">
      <c r="C32" s="6" t="s">
        <v>24</v>
      </c>
      <c r="D32" s="7">
        <v>0</v>
      </c>
      <c r="E32" s="7">
        <v>0</v>
      </c>
      <c r="F32" s="7">
        <v>0</v>
      </c>
    </row>
    <row r="33" spans="3:6" ht="25.5" x14ac:dyDescent="0.25">
      <c r="C33" s="6" t="s">
        <v>25</v>
      </c>
      <c r="D33" s="7">
        <v>0</v>
      </c>
      <c r="E33" s="7">
        <v>0</v>
      </c>
      <c r="F33" s="7">
        <v>0</v>
      </c>
    </row>
    <row r="34" spans="3:6" ht="25.5" x14ac:dyDescent="0.25">
      <c r="C34" s="6" t="s">
        <v>26</v>
      </c>
      <c r="D34" s="7">
        <v>0</v>
      </c>
      <c r="E34" s="7">
        <v>0</v>
      </c>
      <c r="F34" s="7">
        <v>0</v>
      </c>
    </row>
    <row r="35" spans="3:6" ht="25.5" x14ac:dyDescent="0.25">
      <c r="C35" s="10" t="s">
        <v>27</v>
      </c>
      <c r="D35" s="13">
        <f>SUM(D27:D34)</f>
        <v>0</v>
      </c>
      <c r="E35" s="13">
        <f>SUM(E27:E34)</f>
        <v>0</v>
      </c>
      <c r="F35" s="13">
        <f>SUM(F27:F34)</f>
        <v>0</v>
      </c>
    </row>
    <row r="36" spans="3:6" x14ac:dyDescent="0.25">
      <c r="C36" s="10" t="s">
        <v>28</v>
      </c>
      <c r="D36" s="13">
        <f>D22+D24-D35-D51-D54-D57</f>
        <v>0</v>
      </c>
      <c r="E36" s="13">
        <f>E22+E24-E35-E51-E54-E57</f>
        <v>0</v>
      </c>
      <c r="F36" s="13">
        <f>F22+F24-F35-F51-F54-F57</f>
        <v>0</v>
      </c>
    </row>
    <row r="37" spans="3:6" x14ac:dyDescent="0.25">
      <c r="C37" s="10" t="s">
        <v>29</v>
      </c>
      <c r="D37" s="14">
        <f>D11+D36+D25</f>
        <v>0</v>
      </c>
      <c r="E37" s="14">
        <f>E11+E36+E25</f>
        <v>0</v>
      </c>
      <c r="F37" s="14">
        <f>F11+F36+F25</f>
        <v>0</v>
      </c>
    </row>
    <row r="38" spans="3:6" ht="25.5" x14ac:dyDescent="0.25">
      <c r="C38" s="10" t="s">
        <v>30</v>
      </c>
      <c r="D38" s="11"/>
      <c r="E38" s="11"/>
      <c r="F38" s="11"/>
    </row>
    <row r="39" spans="3:6" x14ac:dyDescent="0.25">
      <c r="C39" s="6" t="s">
        <v>31</v>
      </c>
      <c r="D39" s="7">
        <v>0</v>
      </c>
      <c r="E39" s="7">
        <v>0</v>
      </c>
      <c r="F39" s="7">
        <v>0</v>
      </c>
    </row>
    <row r="40" spans="3:6" x14ac:dyDescent="0.25">
      <c r="C40" s="6" t="s">
        <v>32</v>
      </c>
      <c r="D40" s="7">
        <v>0</v>
      </c>
      <c r="E40" s="7">
        <v>0</v>
      </c>
      <c r="F40" s="7">
        <v>0</v>
      </c>
    </row>
    <row r="41" spans="3:6" x14ac:dyDescent="0.25">
      <c r="C41" s="6" t="s">
        <v>21</v>
      </c>
      <c r="D41" s="7">
        <v>0</v>
      </c>
      <c r="E41" s="7">
        <v>0</v>
      </c>
      <c r="F41" s="7">
        <v>0</v>
      </c>
    </row>
    <row r="42" spans="3:6" x14ac:dyDescent="0.25">
      <c r="C42" s="6" t="s">
        <v>22</v>
      </c>
      <c r="D42" s="7">
        <v>0</v>
      </c>
      <c r="E42" s="7">
        <v>0</v>
      </c>
      <c r="F42" s="7">
        <v>0</v>
      </c>
    </row>
    <row r="43" spans="3:6" x14ac:dyDescent="0.25">
      <c r="C43" s="6" t="s">
        <v>33</v>
      </c>
      <c r="D43" s="7">
        <v>0</v>
      </c>
      <c r="E43" s="7">
        <v>0</v>
      </c>
      <c r="F43" s="7">
        <v>0</v>
      </c>
    </row>
    <row r="44" spans="3:6" x14ac:dyDescent="0.25">
      <c r="C44" s="6" t="s">
        <v>34</v>
      </c>
      <c r="D44" s="7">
        <v>0</v>
      </c>
      <c r="E44" s="7">
        <v>0</v>
      </c>
      <c r="F44" s="7">
        <v>0</v>
      </c>
    </row>
    <row r="45" spans="3:6" ht="25.5" x14ac:dyDescent="0.25">
      <c r="C45" s="6" t="s">
        <v>25</v>
      </c>
      <c r="D45" s="7">
        <v>0</v>
      </c>
      <c r="E45" s="7">
        <v>0</v>
      </c>
      <c r="F45" s="7">
        <v>0</v>
      </c>
    </row>
    <row r="46" spans="3:6" ht="25.5" x14ac:dyDescent="0.25">
      <c r="C46" s="6" t="s">
        <v>35</v>
      </c>
      <c r="D46" s="7">
        <v>0</v>
      </c>
      <c r="E46" s="7">
        <v>0</v>
      </c>
      <c r="F46" s="7">
        <v>0</v>
      </c>
    </row>
    <row r="47" spans="3:6" ht="25.5" x14ac:dyDescent="0.25">
      <c r="C47" s="10" t="s">
        <v>36</v>
      </c>
      <c r="D47" s="13">
        <f>SUM(D39:D46)</f>
        <v>0</v>
      </c>
      <c r="E47" s="13">
        <f>SUM(E39:E46)</f>
        <v>0</v>
      </c>
      <c r="F47" s="13">
        <f>SUM(F39:F46)</f>
        <v>0</v>
      </c>
    </row>
    <row r="48" spans="3:6" x14ac:dyDescent="0.25">
      <c r="C48" s="10" t="s">
        <v>37</v>
      </c>
      <c r="D48" s="7">
        <v>0</v>
      </c>
      <c r="E48" s="7">
        <v>0</v>
      </c>
      <c r="F48" s="7">
        <v>0</v>
      </c>
    </row>
    <row r="49" spans="3:6" x14ac:dyDescent="0.25">
      <c r="C49" s="10" t="s">
        <v>38</v>
      </c>
      <c r="D49" s="15">
        <f>D50+D53+D56+D59</f>
        <v>0</v>
      </c>
      <c r="E49" s="15">
        <f>E50+E53+E56+E59</f>
        <v>0</v>
      </c>
      <c r="F49" s="15">
        <f>F50+F53+F56+F59</f>
        <v>0</v>
      </c>
    </row>
    <row r="50" spans="3:6" x14ac:dyDescent="0.25">
      <c r="C50" s="6" t="s">
        <v>39</v>
      </c>
      <c r="D50" s="15">
        <f>D51+D52</f>
        <v>0</v>
      </c>
      <c r="E50" s="15">
        <f>E51+E52</f>
        <v>0</v>
      </c>
      <c r="F50" s="15">
        <f>F51+F52</f>
        <v>0</v>
      </c>
    </row>
    <row r="51" spans="3:6" x14ac:dyDescent="0.25">
      <c r="C51" s="6" t="s">
        <v>40</v>
      </c>
      <c r="D51" s="7">
        <v>0</v>
      </c>
      <c r="E51" s="7">
        <v>0</v>
      </c>
      <c r="F51" s="7">
        <v>0</v>
      </c>
    </row>
    <row r="52" spans="3:6" x14ac:dyDescent="0.25">
      <c r="C52" s="6" t="s">
        <v>41</v>
      </c>
      <c r="D52" s="7">
        <v>0</v>
      </c>
      <c r="E52" s="7">
        <v>0</v>
      </c>
      <c r="F52" s="7">
        <v>0</v>
      </c>
    </row>
    <row r="53" spans="3:6" x14ac:dyDescent="0.25">
      <c r="C53" s="6" t="s">
        <v>42</v>
      </c>
      <c r="D53" s="15">
        <f>D54+D55</f>
        <v>0</v>
      </c>
      <c r="E53" s="15">
        <f>E54+E55</f>
        <v>0</v>
      </c>
      <c r="F53" s="15">
        <f>F54+F55</f>
        <v>0</v>
      </c>
    </row>
    <row r="54" spans="3:6" x14ac:dyDescent="0.25">
      <c r="C54" s="6" t="s">
        <v>43</v>
      </c>
      <c r="D54" s="7">
        <v>0</v>
      </c>
      <c r="E54" s="7">
        <v>0</v>
      </c>
      <c r="F54" s="7">
        <v>0</v>
      </c>
    </row>
    <row r="55" spans="3:6" x14ac:dyDescent="0.25">
      <c r="C55" s="6" t="s">
        <v>44</v>
      </c>
      <c r="D55" s="7">
        <v>0</v>
      </c>
      <c r="E55" s="7">
        <v>0</v>
      </c>
      <c r="F55" s="7">
        <v>0</v>
      </c>
    </row>
    <row r="56" spans="3:6" ht="25.5" x14ac:dyDescent="0.25">
      <c r="C56" s="10" t="s">
        <v>70</v>
      </c>
      <c r="D56" s="15">
        <f>D57+D58</f>
        <v>0</v>
      </c>
      <c r="E56" s="15">
        <f>E57+E58</f>
        <v>0</v>
      </c>
      <c r="F56" s="15">
        <f>F57+F58</f>
        <v>0</v>
      </c>
    </row>
    <row r="57" spans="3:6" x14ac:dyDescent="0.25">
      <c r="C57" s="6" t="s">
        <v>40</v>
      </c>
      <c r="D57" s="7">
        <v>0</v>
      </c>
      <c r="E57" s="7">
        <v>0</v>
      </c>
      <c r="F57" s="7">
        <v>0</v>
      </c>
    </row>
    <row r="58" spans="3:6" x14ac:dyDescent="0.25">
      <c r="C58" s="6" t="s">
        <v>41</v>
      </c>
      <c r="D58" s="7">
        <v>0</v>
      </c>
      <c r="E58" s="7">
        <v>0</v>
      </c>
      <c r="F58" s="7">
        <v>0</v>
      </c>
    </row>
    <row r="59" spans="3:6" x14ac:dyDescent="0.25">
      <c r="C59" s="6" t="s">
        <v>45</v>
      </c>
      <c r="D59" s="7">
        <v>0</v>
      </c>
      <c r="E59" s="7">
        <v>0</v>
      </c>
      <c r="F59" s="7">
        <v>0</v>
      </c>
    </row>
    <row r="60" spans="3:6" x14ac:dyDescent="0.25">
      <c r="C60" s="10" t="s">
        <v>46</v>
      </c>
      <c r="D60" s="11"/>
      <c r="E60" s="11"/>
      <c r="F60" s="11"/>
    </row>
    <row r="61" spans="3:6" x14ac:dyDescent="0.25">
      <c r="C61" s="6" t="s">
        <v>47</v>
      </c>
      <c r="D61" s="12">
        <f>SUM(D62:D66)</f>
        <v>0</v>
      </c>
      <c r="E61" s="12">
        <f>SUM(E62:E66)</f>
        <v>0</v>
      </c>
      <c r="F61" s="12">
        <f>SUM(F62:F66)</f>
        <v>0</v>
      </c>
    </row>
    <row r="62" spans="3:6" x14ac:dyDescent="0.25">
      <c r="C62" s="6" t="s">
        <v>48</v>
      </c>
      <c r="D62" s="7">
        <v>0</v>
      </c>
      <c r="E62" s="7">
        <v>0</v>
      </c>
      <c r="F62" s="7">
        <v>0</v>
      </c>
    </row>
    <row r="63" spans="3:6" x14ac:dyDescent="0.25">
      <c r="C63" s="6" t="s">
        <v>49</v>
      </c>
      <c r="D63" s="7">
        <v>0</v>
      </c>
      <c r="E63" s="7">
        <v>0</v>
      </c>
      <c r="F63" s="7">
        <v>0</v>
      </c>
    </row>
    <row r="64" spans="3:6" x14ac:dyDescent="0.25">
      <c r="C64" s="6" t="s">
        <v>50</v>
      </c>
      <c r="D64" s="7">
        <v>0</v>
      </c>
      <c r="E64" s="7">
        <v>0</v>
      </c>
      <c r="F64" s="7">
        <v>0</v>
      </c>
    </row>
    <row r="65" spans="3:6" x14ac:dyDescent="0.25">
      <c r="C65" s="6" t="s">
        <v>51</v>
      </c>
      <c r="D65" s="7">
        <v>0</v>
      </c>
      <c r="E65" s="7">
        <v>0</v>
      </c>
      <c r="F65" s="7">
        <v>0</v>
      </c>
    </row>
    <row r="66" spans="3:6" x14ac:dyDescent="0.25">
      <c r="C66" s="6" t="s">
        <v>52</v>
      </c>
      <c r="D66" s="7">
        <v>0</v>
      </c>
      <c r="E66" s="7">
        <v>0</v>
      </c>
      <c r="F66" s="7">
        <v>0</v>
      </c>
    </row>
    <row r="67" spans="3:6" x14ac:dyDescent="0.25">
      <c r="C67" s="10" t="s">
        <v>53</v>
      </c>
      <c r="D67" s="7">
        <v>0</v>
      </c>
      <c r="E67" s="7">
        <v>0</v>
      </c>
      <c r="F67" s="7">
        <v>0</v>
      </c>
    </row>
    <row r="68" spans="3:6" x14ac:dyDescent="0.25">
      <c r="C68" s="10" t="s">
        <v>54</v>
      </c>
      <c r="D68" s="12">
        <f>D69-D70</f>
        <v>0</v>
      </c>
      <c r="E68" s="12">
        <f>E69-E70</f>
        <v>0</v>
      </c>
      <c r="F68" s="12">
        <f>F69-F70</f>
        <v>0</v>
      </c>
    </row>
    <row r="69" spans="3:6" x14ac:dyDescent="0.25">
      <c r="C69" s="6" t="s">
        <v>55</v>
      </c>
      <c r="D69" s="7">
        <v>0</v>
      </c>
      <c r="E69" s="7">
        <v>0</v>
      </c>
      <c r="F69" s="7">
        <v>0</v>
      </c>
    </row>
    <row r="70" spans="3:6" x14ac:dyDescent="0.25">
      <c r="C70" s="6" t="s">
        <v>56</v>
      </c>
      <c r="D70" s="7">
        <v>0</v>
      </c>
      <c r="E70" s="7">
        <v>0</v>
      </c>
      <c r="F70" s="7">
        <v>0</v>
      </c>
    </row>
    <row r="71" spans="3:6" x14ac:dyDescent="0.25">
      <c r="C71" s="10" t="s">
        <v>57</v>
      </c>
      <c r="D71" s="7">
        <v>0</v>
      </c>
      <c r="E71" s="7">
        <v>0</v>
      </c>
      <c r="F71" s="7">
        <v>0</v>
      </c>
    </row>
    <row r="72" spans="3:6" x14ac:dyDescent="0.25">
      <c r="C72" s="6" t="s">
        <v>58</v>
      </c>
      <c r="D72" s="7">
        <v>0</v>
      </c>
      <c r="E72" s="7">
        <v>0</v>
      </c>
      <c r="F72" s="7">
        <v>0</v>
      </c>
    </row>
    <row r="73" spans="3:6" x14ac:dyDescent="0.25">
      <c r="C73" s="6" t="s">
        <v>59</v>
      </c>
      <c r="D73" s="7">
        <v>0</v>
      </c>
      <c r="E73" s="7">
        <v>0</v>
      </c>
      <c r="F73" s="7">
        <v>0</v>
      </c>
    </row>
    <row r="74" spans="3:6" x14ac:dyDescent="0.25">
      <c r="C74" s="6" t="s">
        <v>60</v>
      </c>
      <c r="D74" s="7">
        <v>0</v>
      </c>
      <c r="E74" s="7">
        <v>0</v>
      </c>
      <c r="F74" s="7">
        <v>0</v>
      </c>
    </row>
    <row r="75" spans="3:6" x14ac:dyDescent="0.25">
      <c r="C75" s="10" t="s">
        <v>61</v>
      </c>
      <c r="D75" s="12">
        <f>D76-D77</f>
        <v>0</v>
      </c>
      <c r="E75" s="12">
        <f>E76-E77</f>
        <v>0</v>
      </c>
      <c r="F75" s="12">
        <f>F76-F77</f>
        <v>0</v>
      </c>
    </row>
    <row r="76" spans="3:6" x14ac:dyDescent="0.25">
      <c r="C76" s="6" t="s">
        <v>55</v>
      </c>
      <c r="D76" s="7">
        <v>0</v>
      </c>
      <c r="E76" s="7">
        <v>0</v>
      </c>
      <c r="F76" s="7">
        <v>0</v>
      </c>
    </row>
    <row r="77" spans="3:6" x14ac:dyDescent="0.25">
      <c r="C77" s="6" t="s">
        <v>56</v>
      </c>
      <c r="D77" s="7">
        <v>0</v>
      </c>
      <c r="E77" s="7">
        <v>0</v>
      </c>
      <c r="F77" s="7">
        <v>0</v>
      </c>
    </row>
    <row r="78" spans="3:6" x14ac:dyDescent="0.25">
      <c r="C78" s="10" t="s">
        <v>62</v>
      </c>
      <c r="D78" s="12">
        <f>D79-D80</f>
        <v>0</v>
      </c>
      <c r="E78" s="12">
        <f>E79-E80</f>
        <v>0</v>
      </c>
      <c r="F78" s="12">
        <f>F79-F80</f>
        <v>0</v>
      </c>
    </row>
    <row r="79" spans="3:6" x14ac:dyDescent="0.25">
      <c r="C79" s="6" t="s">
        <v>55</v>
      </c>
      <c r="D79" s="7">
        <v>0</v>
      </c>
      <c r="E79" s="7">
        <v>0</v>
      </c>
      <c r="F79" s="7">
        <v>0</v>
      </c>
    </row>
    <row r="80" spans="3:6" x14ac:dyDescent="0.25">
      <c r="C80" s="6" t="s">
        <v>56</v>
      </c>
      <c r="D80" s="7">
        <v>0</v>
      </c>
      <c r="E80" s="7">
        <v>0</v>
      </c>
      <c r="F80" s="7">
        <v>0</v>
      </c>
    </row>
    <row r="81" spans="3:6" x14ac:dyDescent="0.25">
      <c r="C81" s="6" t="s">
        <v>63</v>
      </c>
      <c r="D81" s="7">
        <v>0</v>
      </c>
      <c r="E81" s="7">
        <v>0</v>
      </c>
      <c r="F81" s="7">
        <v>0</v>
      </c>
    </row>
    <row r="82" spans="3:6" x14ac:dyDescent="0.25">
      <c r="C82" s="10" t="s">
        <v>64</v>
      </c>
      <c r="D82" s="13">
        <f>D61+D67+D68+D71-D72+D73-D74+D76-D77+D79-D80-D81</f>
        <v>0</v>
      </c>
      <c r="E82" s="13">
        <f t="shared" ref="E82:F82" si="1">E61+E67+E68+E71-E72+E73-E74+E76-E77+E79-E80-E81</f>
        <v>0</v>
      </c>
      <c r="F82" s="13">
        <f t="shared" si="1"/>
        <v>0</v>
      </c>
    </row>
    <row r="83" spans="3:6" x14ac:dyDescent="0.25">
      <c r="C83" s="10" t="s">
        <v>65</v>
      </c>
      <c r="D83" s="16">
        <v>0</v>
      </c>
      <c r="E83" s="16">
        <v>0</v>
      </c>
      <c r="F83" s="16">
        <v>0</v>
      </c>
    </row>
    <row r="84" spans="3:6" x14ac:dyDescent="0.25">
      <c r="C84" s="10" t="s">
        <v>66</v>
      </c>
      <c r="D84" s="16">
        <v>0</v>
      </c>
      <c r="E84" s="16">
        <v>0</v>
      </c>
      <c r="F84" s="16">
        <v>0</v>
      </c>
    </row>
    <row r="85" spans="3:6" x14ac:dyDescent="0.25">
      <c r="C85" s="10" t="s">
        <v>67</v>
      </c>
      <c r="D85" s="13">
        <f>D11+D22+D23-D35-D47-D48-D49</f>
        <v>0</v>
      </c>
      <c r="E85" s="13">
        <f>E11+E22+E23-E35-E47-E48-E49</f>
        <v>0</v>
      </c>
      <c r="F85" s="13">
        <f>F11+F22+F23-F35-F47-F48-F49</f>
        <v>0</v>
      </c>
    </row>
    <row r="86" spans="3:6" x14ac:dyDescent="0.25">
      <c r="C86" s="10" t="s">
        <v>68</v>
      </c>
      <c r="D86" s="13">
        <f>D11+D22+D23</f>
        <v>0</v>
      </c>
      <c r="E86" s="13">
        <f>E11+E22+E23</f>
        <v>0</v>
      </c>
      <c r="F86" s="13">
        <f>F11+F22+F23</f>
        <v>0</v>
      </c>
    </row>
    <row r="87" spans="3:6" x14ac:dyDescent="0.25">
      <c r="C87" s="10" t="s">
        <v>69</v>
      </c>
      <c r="D87" s="13">
        <f>D35+D47+D48+D49+D82</f>
        <v>0</v>
      </c>
      <c r="E87" s="13">
        <f>E35+E47+E48+E49+E82</f>
        <v>0</v>
      </c>
      <c r="F87" s="13">
        <f>F35+F47+F48+F49+F82</f>
        <v>0</v>
      </c>
    </row>
  </sheetData>
  <mergeCells count="1">
    <mergeCell ref="C4:F4"/>
  </mergeCells>
  <pageMargins left="0.7" right="0.7" top="0.75" bottom="0.75" header="0.3" footer="0.3"/>
  <pageSetup paperSize="9" scale="82"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4:I68"/>
  <sheetViews>
    <sheetView workbookViewId="0">
      <selection activeCell="G13" sqref="G13"/>
    </sheetView>
  </sheetViews>
  <sheetFormatPr defaultRowHeight="15" x14ac:dyDescent="0.25"/>
  <cols>
    <col min="2" max="2" width="38.5703125" customWidth="1"/>
  </cols>
  <sheetData>
    <row r="4" spans="1:9" ht="58.5" customHeight="1" x14ac:dyDescent="0.25">
      <c r="A4" s="36"/>
      <c r="B4" s="190" t="s">
        <v>325</v>
      </c>
      <c r="C4" s="190"/>
      <c r="D4" s="190"/>
      <c r="E4" s="190"/>
      <c r="F4" s="191" t="s">
        <v>248</v>
      </c>
      <c r="G4" s="191"/>
      <c r="H4" s="191"/>
      <c r="I4" s="191"/>
    </row>
    <row r="5" spans="1:9" x14ac:dyDescent="0.25">
      <c r="A5" s="36"/>
      <c r="B5" s="1"/>
      <c r="C5" s="1"/>
      <c r="D5" s="1"/>
      <c r="E5" s="1"/>
      <c r="F5" s="192" t="s">
        <v>345</v>
      </c>
      <c r="G5" s="192"/>
      <c r="H5" s="192"/>
      <c r="I5" s="192"/>
    </row>
    <row r="6" spans="1:9" x14ac:dyDescent="0.25">
      <c r="A6" s="36"/>
      <c r="B6" s="3"/>
      <c r="C6" s="17" t="str">
        <f>'1- Bilant'!D6</f>
        <v>N-2</v>
      </c>
      <c r="D6" s="17" t="str">
        <f>'1- Bilant'!E6</f>
        <v>N-1</v>
      </c>
      <c r="E6" s="17" t="str">
        <f>'1- Bilant'!F6</f>
        <v>N</v>
      </c>
      <c r="F6" s="17" t="s">
        <v>159</v>
      </c>
      <c r="G6" s="17" t="s">
        <v>231</v>
      </c>
      <c r="H6" s="17" t="s">
        <v>246</v>
      </c>
      <c r="I6" s="17" t="s">
        <v>247</v>
      </c>
    </row>
    <row r="7" spans="1:9" x14ac:dyDescent="0.25">
      <c r="A7" s="36"/>
      <c r="B7" s="133" t="s">
        <v>71</v>
      </c>
      <c r="C7" s="134">
        <f>C8+C9-C10+C11+C12</f>
        <v>0</v>
      </c>
      <c r="D7" s="134">
        <f t="shared" ref="D7:I7" si="0">D8+D9-D10+D11+D12</f>
        <v>0</v>
      </c>
      <c r="E7" s="134">
        <f t="shared" si="0"/>
        <v>0</v>
      </c>
      <c r="F7" s="134">
        <f t="shared" si="0"/>
        <v>0</v>
      </c>
      <c r="G7" s="134">
        <f t="shared" si="0"/>
        <v>0</v>
      </c>
      <c r="H7" s="134">
        <f t="shared" si="0"/>
        <v>0</v>
      </c>
      <c r="I7" s="134">
        <f t="shared" si="0"/>
        <v>0</v>
      </c>
    </row>
    <row r="8" spans="1:9" x14ac:dyDescent="0.25">
      <c r="A8" s="36"/>
      <c r="B8" s="18" t="s">
        <v>72</v>
      </c>
      <c r="C8" s="19">
        <v>0</v>
      </c>
      <c r="D8" s="19">
        <v>0</v>
      </c>
      <c r="E8" s="19">
        <v>0</v>
      </c>
      <c r="F8" s="19">
        <v>0</v>
      </c>
      <c r="G8" s="19">
        <v>0</v>
      </c>
      <c r="H8" s="19">
        <v>0</v>
      </c>
      <c r="I8" s="19">
        <v>0</v>
      </c>
    </row>
    <row r="9" spans="1:9" x14ac:dyDescent="0.25">
      <c r="A9" s="36"/>
      <c r="B9" s="18" t="s">
        <v>73</v>
      </c>
      <c r="C9" s="19">
        <v>0</v>
      </c>
      <c r="D9" s="19">
        <v>0</v>
      </c>
      <c r="E9" s="19">
        <v>0</v>
      </c>
      <c r="F9" s="19">
        <v>0</v>
      </c>
      <c r="G9" s="19">
        <v>0</v>
      </c>
      <c r="H9" s="19">
        <v>0</v>
      </c>
      <c r="I9" s="19">
        <v>0</v>
      </c>
    </row>
    <row r="10" spans="1:9" x14ac:dyDescent="0.25">
      <c r="A10" s="36"/>
      <c r="B10" s="18" t="s">
        <v>74</v>
      </c>
      <c r="C10" s="19">
        <v>0</v>
      </c>
      <c r="D10" s="19">
        <v>0</v>
      </c>
      <c r="E10" s="19">
        <v>0</v>
      </c>
      <c r="F10" s="19">
        <v>0</v>
      </c>
      <c r="G10" s="19">
        <v>0</v>
      </c>
      <c r="H10" s="19">
        <v>0</v>
      </c>
      <c r="I10" s="19">
        <v>0</v>
      </c>
    </row>
    <row r="11" spans="1:9" ht="38.25" x14ac:dyDescent="0.25">
      <c r="A11" s="36"/>
      <c r="B11" s="18" t="s">
        <v>75</v>
      </c>
      <c r="C11" s="19">
        <v>0</v>
      </c>
      <c r="D11" s="19">
        <v>0</v>
      </c>
      <c r="E11" s="19">
        <v>0</v>
      </c>
      <c r="F11" s="19">
        <v>0</v>
      </c>
      <c r="G11" s="19">
        <v>0</v>
      </c>
      <c r="H11" s="19">
        <v>0</v>
      </c>
      <c r="I11" s="19">
        <v>0</v>
      </c>
    </row>
    <row r="12" spans="1:9" ht="25.5" x14ac:dyDescent="0.25">
      <c r="A12" s="36"/>
      <c r="B12" s="18" t="s">
        <v>76</v>
      </c>
      <c r="C12" s="19">
        <v>0</v>
      </c>
      <c r="D12" s="19">
        <v>0</v>
      </c>
      <c r="E12" s="19">
        <v>0</v>
      </c>
      <c r="F12" s="19">
        <v>0</v>
      </c>
      <c r="G12" s="19">
        <v>0</v>
      </c>
      <c r="H12" s="19">
        <v>0</v>
      </c>
      <c r="I12" s="19">
        <v>0</v>
      </c>
    </row>
    <row r="13" spans="1:9" ht="25.5" x14ac:dyDescent="0.25">
      <c r="A13" s="36"/>
      <c r="B13" s="3" t="s">
        <v>77</v>
      </c>
      <c r="C13" s="19">
        <v>0</v>
      </c>
      <c r="D13" s="19">
        <v>0</v>
      </c>
      <c r="E13" s="19">
        <v>0</v>
      </c>
      <c r="F13" s="19">
        <v>0</v>
      </c>
      <c r="G13" s="19">
        <v>0</v>
      </c>
      <c r="H13" s="19">
        <v>0</v>
      </c>
      <c r="I13" s="19">
        <v>0</v>
      </c>
    </row>
    <row r="14" spans="1:9" ht="25.5" x14ac:dyDescent="0.25">
      <c r="A14" s="36"/>
      <c r="B14" s="3" t="s">
        <v>78</v>
      </c>
      <c r="C14" s="19">
        <v>0</v>
      </c>
      <c r="D14" s="19">
        <v>0</v>
      </c>
      <c r="E14" s="19">
        <v>0</v>
      </c>
      <c r="F14" s="19">
        <v>0</v>
      </c>
      <c r="G14" s="19">
        <v>0</v>
      </c>
      <c r="H14" s="19">
        <v>0</v>
      </c>
      <c r="I14" s="19">
        <v>0</v>
      </c>
    </row>
    <row r="15" spans="1:9" ht="25.5" x14ac:dyDescent="0.25">
      <c r="A15" s="36"/>
      <c r="B15" s="3" t="s">
        <v>79</v>
      </c>
      <c r="C15" s="19">
        <v>0</v>
      </c>
      <c r="D15" s="19">
        <v>0</v>
      </c>
      <c r="E15" s="19">
        <v>0</v>
      </c>
      <c r="F15" s="19">
        <v>0</v>
      </c>
      <c r="G15" s="19">
        <v>0</v>
      </c>
      <c r="H15" s="19">
        <v>0</v>
      </c>
      <c r="I15" s="19">
        <v>0</v>
      </c>
    </row>
    <row r="16" spans="1:9" ht="25.5" x14ac:dyDescent="0.25">
      <c r="A16" s="36"/>
      <c r="B16" s="3" t="s">
        <v>80</v>
      </c>
      <c r="C16" s="19">
        <v>0</v>
      </c>
      <c r="D16" s="19">
        <v>0</v>
      </c>
      <c r="E16" s="19">
        <v>0</v>
      </c>
      <c r="F16" s="19">
        <v>0</v>
      </c>
      <c r="G16" s="19">
        <v>0</v>
      </c>
      <c r="H16" s="19">
        <v>0</v>
      </c>
      <c r="I16" s="19">
        <v>0</v>
      </c>
    </row>
    <row r="17" spans="1:9" x14ac:dyDescent="0.25">
      <c r="A17" s="36"/>
      <c r="B17" s="3" t="s">
        <v>81</v>
      </c>
      <c r="C17" s="19">
        <v>0</v>
      </c>
      <c r="D17" s="19">
        <v>0</v>
      </c>
      <c r="E17" s="19">
        <v>0</v>
      </c>
      <c r="F17" s="19">
        <v>0</v>
      </c>
      <c r="G17" s="19">
        <v>0</v>
      </c>
      <c r="H17" s="19">
        <v>0</v>
      </c>
      <c r="I17" s="19">
        <v>0</v>
      </c>
    </row>
    <row r="18" spans="1:9" x14ac:dyDescent="0.25">
      <c r="A18" s="36"/>
      <c r="B18" s="3" t="s">
        <v>82</v>
      </c>
      <c r="C18" s="19">
        <v>0</v>
      </c>
      <c r="D18" s="19">
        <v>0</v>
      </c>
      <c r="E18" s="19">
        <v>0</v>
      </c>
      <c r="F18" s="19">
        <v>0</v>
      </c>
      <c r="G18" s="19">
        <v>0</v>
      </c>
      <c r="H18" s="19">
        <v>0</v>
      </c>
      <c r="I18" s="19">
        <v>0</v>
      </c>
    </row>
    <row r="19" spans="1:9" x14ac:dyDescent="0.25">
      <c r="A19" s="36"/>
      <c r="B19" s="3" t="s">
        <v>83</v>
      </c>
      <c r="C19" s="14">
        <f>C7+C13+C14+C15+C16+C17+C18</f>
        <v>0</v>
      </c>
      <c r="D19" s="14">
        <f t="shared" ref="D19:E19" si="1">D7+D13+D14+D15+D16+D17+D18</f>
        <v>0</v>
      </c>
      <c r="E19" s="14">
        <f t="shared" si="1"/>
        <v>0</v>
      </c>
      <c r="F19" s="14">
        <f t="shared" ref="F19:H19" si="2">F7+F13+F14+F15+F16+F17+F18</f>
        <v>0</v>
      </c>
      <c r="G19" s="14">
        <f t="shared" si="2"/>
        <v>0</v>
      </c>
      <c r="H19" s="14">
        <f t="shared" si="2"/>
        <v>0</v>
      </c>
      <c r="I19" s="14">
        <f>I7+I13+I14+I15+I16+I17+I18</f>
        <v>0</v>
      </c>
    </row>
    <row r="20" spans="1:9" ht="25.5" x14ac:dyDescent="0.25">
      <c r="A20" s="36"/>
      <c r="B20" s="20" t="s">
        <v>84</v>
      </c>
      <c r="C20" s="19">
        <v>0</v>
      </c>
      <c r="D20" s="19">
        <v>0</v>
      </c>
      <c r="E20" s="19">
        <v>0</v>
      </c>
      <c r="F20" s="19">
        <v>0</v>
      </c>
      <c r="G20" s="19">
        <v>0</v>
      </c>
      <c r="H20" s="19">
        <v>0</v>
      </c>
      <c r="I20" s="19">
        <v>0</v>
      </c>
    </row>
    <row r="21" spans="1:9" x14ac:dyDescent="0.25">
      <c r="A21" s="36"/>
      <c r="B21" s="20" t="s">
        <v>85</v>
      </c>
      <c r="C21" s="19">
        <v>0</v>
      </c>
      <c r="D21" s="19">
        <v>0</v>
      </c>
      <c r="E21" s="19">
        <v>0</v>
      </c>
      <c r="F21" s="19">
        <v>0</v>
      </c>
      <c r="G21" s="19">
        <v>0</v>
      </c>
      <c r="H21" s="19">
        <v>0</v>
      </c>
      <c r="I21" s="19">
        <v>0</v>
      </c>
    </row>
    <row r="22" spans="1:9" x14ac:dyDescent="0.25">
      <c r="A22" s="36"/>
      <c r="B22" s="20" t="s">
        <v>86</v>
      </c>
      <c r="C22" s="19">
        <v>0</v>
      </c>
      <c r="D22" s="19">
        <v>0</v>
      </c>
      <c r="E22" s="19">
        <v>0</v>
      </c>
      <c r="F22" s="19">
        <v>0</v>
      </c>
      <c r="G22" s="19">
        <v>0</v>
      </c>
      <c r="H22" s="19">
        <v>0</v>
      </c>
      <c r="I22" s="19">
        <v>0</v>
      </c>
    </row>
    <row r="23" spans="1:9" x14ac:dyDescent="0.25">
      <c r="A23" s="36"/>
      <c r="B23" s="20" t="s">
        <v>87</v>
      </c>
      <c r="C23" s="19">
        <v>0</v>
      </c>
      <c r="D23" s="19">
        <v>0</v>
      </c>
      <c r="E23" s="19">
        <v>0</v>
      </c>
      <c r="F23" s="19">
        <v>0</v>
      </c>
      <c r="G23" s="19">
        <v>0</v>
      </c>
      <c r="H23" s="19">
        <v>0</v>
      </c>
      <c r="I23" s="19">
        <v>0</v>
      </c>
    </row>
    <row r="24" spans="1:9" x14ac:dyDescent="0.25">
      <c r="A24" s="36"/>
      <c r="B24" s="20" t="s">
        <v>88</v>
      </c>
      <c r="C24" s="19">
        <v>0</v>
      </c>
      <c r="D24" s="19">
        <v>0</v>
      </c>
      <c r="E24" s="19">
        <v>0</v>
      </c>
      <c r="F24" s="19">
        <v>0</v>
      </c>
      <c r="G24" s="19">
        <v>0</v>
      </c>
      <c r="H24" s="19">
        <v>0</v>
      </c>
      <c r="I24" s="19">
        <v>0</v>
      </c>
    </row>
    <row r="25" spans="1:9" x14ac:dyDescent="0.25">
      <c r="A25" s="36"/>
      <c r="B25" s="20" t="s">
        <v>89</v>
      </c>
      <c r="C25" s="21">
        <f>C26+C27</f>
        <v>0</v>
      </c>
      <c r="D25" s="21">
        <f t="shared" ref="D25:E25" si="3">D26+D27</f>
        <v>0</v>
      </c>
      <c r="E25" s="21">
        <f t="shared" si="3"/>
        <v>0</v>
      </c>
      <c r="F25" s="21">
        <f t="shared" ref="F25:H25" si="4">F26+F27</f>
        <v>0</v>
      </c>
      <c r="G25" s="21">
        <f t="shared" si="4"/>
        <v>0</v>
      </c>
      <c r="H25" s="21">
        <f t="shared" si="4"/>
        <v>0</v>
      </c>
      <c r="I25" s="21">
        <f>I26+I27</f>
        <v>0</v>
      </c>
    </row>
    <row r="26" spans="1:9" x14ac:dyDescent="0.25">
      <c r="A26" s="36"/>
      <c r="B26" s="20" t="s">
        <v>90</v>
      </c>
      <c r="C26" s="19">
        <v>0</v>
      </c>
      <c r="D26" s="19">
        <v>0</v>
      </c>
      <c r="E26" s="19">
        <v>0</v>
      </c>
      <c r="F26" s="19">
        <v>0</v>
      </c>
      <c r="G26" s="19">
        <v>0</v>
      </c>
      <c r="H26" s="19">
        <v>0</v>
      </c>
      <c r="I26" s="19">
        <v>0</v>
      </c>
    </row>
    <row r="27" spans="1:9" x14ac:dyDescent="0.25">
      <c r="A27" s="36"/>
      <c r="B27" s="20" t="s">
        <v>91</v>
      </c>
      <c r="C27" s="19">
        <v>0</v>
      </c>
      <c r="D27" s="19">
        <v>0</v>
      </c>
      <c r="E27" s="19">
        <v>0</v>
      </c>
      <c r="F27" s="19">
        <v>0</v>
      </c>
      <c r="G27" s="19">
        <v>0</v>
      </c>
      <c r="H27" s="19">
        <v>0</v>
      </c>
      <c r="I27" s="19">
        <v>0</v>
      </c>
    </row>
    <row r="28" spans="1:9" ht="25.5" x14ac:dyDescent="0.25">
      <c r="A28" s="36"/>
      <c r="B28" s="20" t="s">
        <v>92</v>
      </c>
      <c r="C28" s="19">
        <v>0</v>
      </c>
      <c r="D28" s="19">
        <v>0</v>
      </c>
      <c r="E28" s="19">
        <v>0</v>
      </c>
      <c r="F28" s="19">
        <v>0</v>
      </c>
      <c r="G28" s="19">
        <v>0</v>
      </c>
      <c r="H28" s="19">
        <v>0</v>
      </c>
      <c r="I28" s="19">
        <v>0</v>
      </c>
    </row>
    <row r="29" spans="1:9" x14ac:dyDescent="0.25">
      <c r="A29" s="36"/>
      <c r="B29" s="20" t="s">
        <v>93</v>
      </c>
      <c r="C29" s="19">
        <v>0</v>
      </c>
      <c r="D29" s="19">
        <v>0</v>
      </c>
      <c r="E29" s="19">
        <v>0</v>
      </c>
      <c r="F29" s="19">
        <v>0</v>
      </c>
      <c r="G29" s="19">
        <v>0</v>
      </c>
      <c r="H29" s="19">
        <v>0</v>
      </c>
      <c r="I29" s="19">
        <v>0</v>
      </c>
    </row>
    <row r="30" spans="1:9" x14ac:dyDescent="0.25">
      <c r="A30" s="36"/>
      <c r="B30" s="20" t="s">
        <v>94</v>
      </c>
      <c r="C30" s="19">
        <v>0</v>
      </c>
      <c r="D30" s="19">
        <v>0</v>
      </c>
      <c r="E30" s="19">
        <v>0</v>
      </c>
      <c r="F30" s="19">
        <v>0</v>
      </c>
      <c r="G30" s="19">
        <v>0</v>
      </c>
      <c r="H30" s="19">
        <v>0</v>
      </c>
      <c r="I30" s="19">
        <v>0</v>
      </c>
    </row>
    <row r="31" spans="1:9" x14ac:dyDescent="0.25">
      <c r="A31" s="36"/>
      <c r="B31" s="20" t="s">
        <v>95</v>
      </c>
      <c r="C31" s="19">
        <v>0</v>
      </c>
      <c r="D31" s="19">
        <v>0</v>
      </c>
      <c r="E31" s="19">
        <v>0</v>
      </c>
      <c r="F31" s="19">
        <v>0</v>
      </c>
      <c r="G31" s="19">
        <v>0</v>
      </c>
      <c r="H31" s="19">
        <v>0</v>
      </c>
      <c r="I31" s="19">
        <v>0</v>
      </c>
    </row>
    <row r="32" spans="1:9" x14ac:dyDescent="0.25">
      <c r="A32" s="36"/>
      <c r="B32" s="3" t="s">
        <v>96</v>
      </c>
      <c r="C32" s="14">
        <f>SUM(C20:C23)-C24+C25+C28+C29+C30+C31</f>
        <v>0</v>
      </c>
      <c r="D32" s="14">
        <f t="shared" ref="D32:E32" si="5">SUM(D20:D23)-D24+D25+D28+D29+D30+D31</f>
        <v>0</v>
      </c>
      <c r="E32" s="14">
        <f t="shared" si="5"/>
        <v>0</v>
      </c>
      <c r="F32" s="14">
        <f t="shared" ref="F32:I32" si="6">SUM(F20:F23)-F24+F25+F28+F29+F30+F31</f>
        <v>0</v>
      </c>
      <c r="G32" s="14">
        <f t="shared" si="6"/>
        <v>0</v>
      </c>
      <c r="H32" s="14">
        <f t="shared" si="6"/>
        <v>0</v>
      </c>
      <c r="I32" s="14">
        <f t="shared" si="6"/>
        <v>0</v>
      </c>
    </row>
    <row r="33" spans="1:9" x14ac:dyDescent="0.25">
      <c r="A33" s="36"/>
      <c r="B33" s="3" t="s">
        <v>97</v>
      </c>
      <c r="C33" s="14">
        <f>C19-C32</f>
        <v>0</v>
      </c>
      <c r="D33" s="14">
        <f t="shared" ref="D33:E33" si="7">D19-D32</f>
        <v>0</v>
      </c>
      <c r="E33" s="14">
        <f t="shared" si="7"/>
        <v>0</v>
      </c>
      <c r="F33" s="14">
        <f t="shared" ref="F33:I33" si="8">F19-F32</f>
        <v>0</v>
      </c>
      <c r="G33" s="14">
        <f t="shared" si="8"/>
        <v>0</v>
      </c>
      <c r="H33" s="14">
        <f t="shared" si="8"/>
        <v>0</v>
      </c>
      <c r="I33" s="14">
        <f t="shared" si="8"/>
        <v>0</v>
      </c>
    </row>
    <row r="34" spans="1:9" x14ac:dyDescent="0.25">
      <c r="A34" s="36"/>
      <c r="B34" s="131" t="s">
        <v>98</v>
      </c>
      <c r="C34" s="168">
        <f t="shared" ref="C34:I34" si="9">IF(C19-C32&gt;0,C19-C32,0)</f>
        <v>0</v>
      </c>
      <c r="D34" s="168">
        <f t="shared" si="9"/>
        <v>0</v>
      </c>
      <c r="E34" s="168">
        <f t="shared" si="9"/>
        <v>0</v>
      </c>
      <c r="F34" s="168">
        <f t="shared" si="9"/>
        <v>0</v>
      </c>
      <c r="G34" s="168">
        <f t="shared" si="9"/>
        <v>0</v>
      </c>
      <c r="H34" s="168">
        <f t="shared" si="9"/>
        <v>0</v>
      </c>
      <c r="I34" s="168">
        <f t="shared" si="9"/>
        <v>0</v>
      </c>
    </row>
    <row r="35" spans="1:9" x14ac:dyDescent="0.25">
      <c r="A35" s="36"/>
      <c r="B35" s="20" t="s">
        <v>99</v>
      </c>
      <c r="C35" s="22">
        <f t="shared" ref="C35:I35" si="10">IF(C19-C32&lt;0,-C19+C32,0)</f>
        <v>0</v>
      </c>
      <c r="D35" s="22">
        <f t="shared" si="10"/>
        <v>0</v>
      </c>
      <c r="E35" s="22">
        <f t="shared" si="10"/>
        <v>0</v>
      </c>
      <c r="F35" s="22">
        <f t="shared" si="10"/>
        <v>0</v>
      </c>
      <c r="G35" s="22">
        <f t="shared" si="10"/>
        <v>0</v>
      </c>
      <c r="H35" s="22">
        <f t="shared" si="10"/>
        <v>0</v>
      </c>
      <c r="I35" s="22">
        <f t="shared" si="10"/>
        <v>0</v>
      </c>
    </row>
    <row r="36" spans="1:9" x14ac:dyDescent="0.25">
      <c r="A36" s="36"/>
      <c r="B36" s="20" t="s">
        <v>100</v>
      </c>
      <c r="C36" s="19">
        <v>0</v>
      </c>
      <c r="D36" s="19">
        <v>0</v>
      </c>
      <c r="E36" s="19">
        <v>0</v>
      </c>
      <c r="F36" s="19">
        <v>0</v>
      </c>
      <c r="G36" s="19">
        <v>0</v>
      </c>
      <c r="H36" s="19">
        <v>0</v>
      </c>
      <c r="I36" s="19">
        <v>0</v>
      </c>
    </row>
    <row r="37" spans="1:9" x14ac:dyDescent="0.25">
      <c r="A37" s="36"/>
      <c r="B37" s="20" t="s">
        <v>101</v>
      </c>
      <c r="C37" s="19">
        <v>0</v>
      </c>
      <c r="D37" s="19">
        <v>0</v>
      </c>
      <c r="E37" s="19">
        <v>0</v>
      </c>
      <c r="F37" s="19">
        <v>0</v>
      </c>
      <c r="G37" s="19">
        <v>0</v>
      </c>
      <c r="H37" s="19">
        <v>0</v>
      </c>
      <c r="I37" s="19">
        <v>0</v>
      </c>
    </row>
    <row r="38" spans="1:9" ht="25.5" x14ac:dyDescent="0.25">
      <c r="A38" s="36"/>
      <c r="B38" s="20" t="s">
        <v>102</v>
      </c>
      <c r="C38" s="19">
        <v>0</v>
      </c>
      <c r="D38" s="19">
        <v>0</v>
      </c>
      <c r="E38" s="19">
        <v>0</v>
      </c>
      <c r="F38" s="19">
        <v>0</v>
      </c>
      <c r="G38" s="19">
        <v>0</v>
      </c>
      <c r="H38" s="19">
        <v>0</v>
      </c>
      <c r="I38" s="19">
        <v>0</v>
      </c>
    </row>
    <row r="39" spans="1:9" x14ac:dyDescent="0.25">
      <c r="A39" s="36"/>
      <c r="B39" s="20" t="s">
        <v>103</v>
      </c>
      <c r="C39" s="19">
        <v>0</v>
      </c>
      <c r="D39" s="19">
        <v>0</v>
      </c>
      <c r="E39" s="19">
        <v>0</v>
      </c>
      <c r="F39" s="19">
        <v>0</v>
      </c>
      <c r="G39" s="19">
        <v>0</v>
      </c>
      <c r="H39" s="19">
        <v>0</v>
      </c>
      <c r="I39" s="19">
        <v>0</v>
      </c>
    </row>
    <row r="40" spans="1:9" x14ac:dyDescent="0.25">
      <c r="A40" s="36"/>
      <c r="B40" s="3" t="s">
        <v>104</v>
      </c>
      <c r="C40" s="23">
        <f>C39+C38+C37+C36</f>
        <v>0</v>
      </c>
      <c r="D40" s="23">
        <f t="shared" ref="D40:E40" si="11">D39+D38+D37+D36</f>
        <v>0</v>
      </c>
      <c r="E40" s="23">
        <f t="shared" si="11"/>
        <v>0</v>
      </c>
      <c r="F40" s="23">
        <f t="shared" ref="F40:I40" si="12">F39+F38+F37+F36</f>
        <v>0</v>
      </c>
      <c r="G40" s="23">
        <f t="shared" si="12"/>
        <v>0</v>
      </c>
      <c r="H40" s="23">
        <f t="shared" si="12"/>
        <v>0</v>
      </c>
      <c r="I40" s="23">
        <f t="shared" si="12"/>
        <v>0</v>
      </c>
    </row>
    <row r="41" spans="1:9" ht="38.25" x14ac:dyDescent="0.25">
      <c r="A41" s="36"/>
      <c r="B41" s="20" t="s">
        <v>105</v>
      </c>
      <c r="C41" s="19">
        <v>0</v>
      </c>
      <c r="D41" s="19">
        <v>0</v>
      </c>
      <c r="E41" s="19">
        <v>0</v>
      </c>
      <c r="F41" s="19">
        <v>0</v>
      </c>
      <c r="G41" s="19">
        <v>0</v>
      </c>
      <c r="H41" s="19">
        <v>0</v>
      </c>
      <c r="I41" s="19">
        <v>0</v>
      </c>
    </row>
    <row r="42" spans="1:9" x14ac:dyDescent="0.25">
      <c r="A42" s="36"/>
      <c r="B42" s="20" t="s">
        <v>106</v>
      </c>
      <c r="C42" s="19">
        <v>0</v>
      </c>
      <c r="D42" s="19">
        <v>0</v>
      </c>
      <c r="E42" s="19">
        <v>0</v>
      </c>
      <c r="F42" s="19">
        <v>0</v>
      </c>
      <c r="G42" s="19">
        <v>0</v>
      </c>
      <c r="H42" s="19">
        <v>0</v>
      </c>
      <c r="I42" s="19">
        <v>0</v>
      </c>
    </row>
    <row r="43" spans="1:9" x14ac:dyDescent="0.25">
      <c r="A43" s="36"/>
      <c r="B43" s="20" t="s">
        <v>107</v>
      </c>
      <c r="C43" s="19">
        <v>0</v>
      </c>
      <c r="D43" s="19">
        <v>0</v>
      </c>
      <c r="E43" s="19">
        <v>0</v>
      </c>
      <c r="F43" s="19">
        <v>0</v>
      </c>
      <c r="G43" s="19">
        <v>0</v>
      </c>
      <c r="H43" s="19">
        <v>0</v>
      </c>
      <c r="I43" s="19">
        <v>0</v>
      </c>
    </row>
    <row r="44" spans="1:9" x14ac:dyDescent="0.25">
      <c r="A44" s="36"/>
      <c r="B44" s="3" t="s">
        <v>108</v>
      </c>
      <c r="C44" s="14">
        <f>SUM(C41:C43)</f>
        <v>0</v>
      </c>
      <c r="D44" s="14">
        <f t="shared" ref="D44:E44" si="13">SUM(D41:D43)</f>
        <v>0</v>
      </c>
      <c r="E44" s="14">
        <f t="shared" si="13"/>
        <v>0</v>
      </c>
      <c r="F44" s="14">
        <f t="shared" ref="F44:I44" si="14">SUM(F41:F43)</f>
        <v>0</v>
      </c>
      <c r="G44" s="14">
        <f t="shared" si="14"/>
        <v>0</v>
      </c>
      <c r="H44" s="14">
        <f t="shared" si="14"/>
        <v>0</v>
      </c>
      <c r="I44" s="14">
        <f t="shared" si="14"/>
        <v>0</v>
      </c>
    </row>
    <row r="45" spans="1:9" x14ac:dyDescent="0.25">
      <c r="A45" s="36"/>
      <c r="B45" s="3" t="s">
        <v>109</v>
      </c>
      <c r="C45" s="14">
        <f>C40-C44</f>
        <v>0</v>
      </c>
      <c r="D45" s="14">
        <f t="shared" ref="D45:E45" si="15">D40-D44</f>
        <v>0</v>
      </c>
      <c r="E45" s="14">
        <f t="shared" si="15"/>
        <v>0</v>
      </c>
      <c r="F45" s="14">
        <f t="shared" ref="F45:I45" si="16">F40-F44</f>
        <v>0</v>
      </c>
      <c r="G45" s="14">
        <f t="shared" si="16"/>
        <v>0</v>
      </c>
      <c r="H45" s="14">
        <f t="shared" si="16"/>
        <v>0</v>
      </c>
      <c r="I45" s="14">
        <f t="shared" si="16"/>
        <v>0</v>
      </c>
    </row>
    <row r="46" spans="1:9" x14ac:dyDescent="0.25">
      <c r="A46" s="36"/>
      <c r="B46" s="20" t="s">
        <v>110</v>
      </c>
      <c r="C46" s="22" t="str">
        <f>IF(C40-C44&gt;0,C40-C44,"")</f>
        <v/>
      </c>
      <c r="D46" s="22" t="str">
        <f t="shared" ref="D46:E46" si="17">IF(D40-D44&gt;0,D40-D44,"")</f>
        <v/>
      </c>
      <c r="E46" s="22" t="str">
        <f t="shared" si="17"/>
        <v/>
      </c>
      <c r="F46" s="22" t="str">
        <f t="shared" ref="F46:I46" si="18">IF(F40-F44&gt;0,F40-F44,"")</f>
        <v/>
      </c>
      <c r="G46" s="22" t="str">
        <f t="shared" si="18"/>
        <v/>
      </c>
      <c r="H46" s="22" t="str">
        <f t="shared" si="18"/>
        <v/>
      </c>
      <c r="I46" s="22" t="str">
        <f t="shared" si="18"/>
        <v/>
      </c>
    </row>
    <row r="47" spans="1:9" x14ac:dyDescent="0.25">
      <c r="A47" s="36"/>
      <c r="B47" s="20" t="s">
        <v>111</v>
      </c>
      <c r="C47" s="22" t="str">
        <f>IF(C40-C44&lt;0,-C40+C44,"")</f>
        <v/>
      </c>
      <c r="D47" s="22" t="str">
        <f t="shared" ref="D47:E47" si="19">IF(D40-D44&lt;0,-D40+D44,"")</f>
        <v/>
      </c>
      <c r="E47" s="22" t="str">
        <f t="shared" si="19"/>
        <v/>
      </c>
      <c r="F47" s="22" t="str">
        <f t="shared" ref="F47:I47" si="20">IF(F40-F44&lt;0,-F40+F44,"")</f>
        <v/>
      </c>
      <c r="G47" s="22" t="str">
        <f t="shared" si="20"/>
        <v/>
      </c>
      <c r="H47" s="22" t="str">
        <f t="shared" si="20"/>
        <v/>
      </c>
      <c r="I47" s="22" t="str">
        <f t="shared" si="20"/>
        <v/>
      </c>
    </row>
    <row r="48" spans="1:9" x14ac:dyDescent="0.25">
      <c r="A48" s="36"/>
      <c r="B48" s="3" t="s">
        <v>112</v>
      </c>
      <c r="C48" s="14">
        <f>C33+C45</f>
        <v>0</v>
      </c>
      <c r="D48" s="14">
        <f t="shared" ref="D48:E48" si="21">D33+D45</f>
        <v>0</v>
      </c>
      <c r="E48" s="14">
        <f t="shared" si="21"/>
        <v>0</v>
      </c>
      <c r="F48" s="14">
        <f t="shared" ref="F48:I48" si="22">F33+F45</f>
        <v>0</v>
      </c>
      <c r="G48" s="14">
        <f t="shared" si="22"/>
        <v>0</v>
      </c>
      <c r="H48" s="14">
        <f t="shared" si="22"/>
        <v>0</v>
      </c>
      <c r="I48" s="14">
        <f t="shared" si="22"/>
        <v>0</v>
      </c>
    </row>
    <row r="49" spans="1:9" x14ac:dyDescent="0.25">
      <c r="A49" s="36"/>
      <c r="B49" s="20" t="s">
        <v>113</v>
      </c>
      <c r="C49" s="22" t="str">
        <f>IF(C33+C45&gt;0,C33+C45,"")</f>
        <v/>
      </c>
      <c r="D49" s="22" t="str">
        <f t="shared" ref="D49:E49" si="23">IF(D33+D45&gt;0,D33+D45,"")</f>
        <v/>
      </c>
      <c r="E49" s="22" t="str">
        <f t="shared" si="23"/>
        <v/>
      </c>
      <c r="F49" s="22" t="str">
        <f t="shared" ref="F49:I49" si="24">IF(F33+F45&gt;0,F33+F45,"")</f>
        <v/>
      </c>
      <c r="G49" s="22" t="str">
        <f t="shared" si="24"/>
        <v/>
      </c>
      <c r="H49" s="22" t="str">
        <f t="shared" si="24"/>
        <v/>
      </c>
      <c r="I49" s="22" t="str">
        <f t="shared" si="24"/>
        <v/>
      </c>
    </row>
    <row r="50" spans="1:9" x14ac:dyDescent="0.25">
      <c r="A50" s="36"/>
      <c r="B50" s="20" t="s">
        <v>114</v>
      </c>
      <c r="C50" s="22" t="str">
        <f>IF(C33+C45&lt;0,-C33-C45,"")</f>
        <v/>
      </c>
      <c r="D50" s="22" t="str">
        <f t="shared" ref="D50:E50" si="25">IF(D33+D45&lt;0,-D33-D45,"")</f>
        <v/>
      </c>
      <c r="E50" s="23" t="str">
        <f t="shared" si="25"/>
        <v/>
      </c>
      <c r="F50" s="23" t="str">
        <f t="shared" ref="F50:I50" si="26">IF(F33+F45&lt;0,-F33-F45,"")</f>
        <v/>
      </c>
      <c r="G50" s="23" t="str">
        <f t="shared" si="26"/>
        <v/>
      </c>
      <c r="H50" s="23" t="str">
        <f t="shared" si="26"/>
        <v/>
      </c>
      <c r="I50" s="23" t="str">
        <f t="shared" si="26"/>
        <v/>
      </c>
    </row>
    <row r="51" spans="1:9" x14ac:dyDescent="0.25">
      <c r="A51" s="36"/>
      <c r="B51" s="3" t="s">
        <v>115</v>
      </c>
      <c r="C51" s="24">
        <v>0</v>
      </c>
      <c r="D51" s="24">
        <v>0</v>
      </c>
      <c r="E51" s="93">
        <v>0</v>
      </c>
      <c r="F51" s="93">
        <v>0</v>
      </c>
      <c r="G51" s="93">
        <v>0</v>
      </c>
      <c r="H51" s="93">
        <v>0</v>
      </c>
      <c r="I51" s="93">
        <v>0</v>
      </c>
    </row>
    <row r="52" spans="1:9" x14ac:dyDescent="0.25">
      <c r="A52" s="36"/>
      <c r="B52" s="3" t="s">
        <v>116</v>
      </c>
      <c r="C52" s="24">
        <v>0</v>
      </c>
      <c r="D52" s="24">
        <v>0</v>
      </c>
      <c r="E52" s="93">
        <v>0</v>
      </c>
      <c r="F52" s="93">
        <v>0</v>
      </c>
      <c r="G52" s="93">
        <v>0</v>
      </c>
      <c r="H52" s="93">
        <v>0</v>
      </c>
      <c r="I52" s="93">
        <v>0</v>
      </c>
    </row>
    <row r="53" spans="1:9" x14ac:dyDescent="0.25">
      <c r="A53" s="36"/>
      <c r="B53" s="3" t="s">
        <v>117</v>
      </c>
      <c r="C53" s="14">
        <f t="shared" ref="C53:E53" si="27">C51-C52</f>
        <v>0</v>
      </c>
      <c r="D53" s="14">
        <f t="shared" si="27"/>
        <v>0</v>
      </c>
      <c r="E53" s="25">
        <f t="shared" si="27"/>
        <v>0</v>
      </c>
      <c r="F53" s="25">
        <f t="shared" ref="F53:I53" si="28">F51-F52</f>
        <v>0</v>
      </c>
      <c r="G53" s="25">
        <f t="shared" si="28"/>
        <v>0</v>
      </c>
      <c r="H53" s="25">
        <f t="shared" si="28"/>
        <v>0</v>
      </c>
      <c r="I53" s="25">
        <f t="shared" si="28"/>
        <v>0</v>
      </c>
    </row>
    <row r="54" spans="1:9" x14ac:dyDescent="0.25">
      <c r="A54" s="36"/>
      <c r="B54" s="20" t="s">
        <v>118</v>
      </c>
      <c r="C54" s="22" t="str">
        <f t="shared" ref="C54:E54" si="29">IF(C51-C52&gt;0,C51-C52,"")</f>
        <v/>
      </c>
      <c r="D54" s="22" t="str">
        <f t="shared" si="29"/>
        <v/>
      </c>
      <c r="E54" s="22" t="str">
        <f t="shared" si="29"/>
        <v/>
      </c>
      <c r="F54" s="22" t="str">
        <f t="shared" ref="F54:I54" si="30">IF(F51-F52&gt;0,F51-F52,"")</f>
        <v/>
      </c>
      <c r="G54" s="22" t="str">
        <f t="shared" si="30"/>
        <v/>
      </c>
      <c r="H54" s="22" t="str">
        <f t="shared" si="30"/>
        <v/>
      </c>
      <c r="I54" s="22" t="str">
        <f t="shared" si="30"/>
        <v/>
      </c>
    </row>
    <row r="55" spans="1:9" x14ac:dyDescent="0.25">
      <c r="A55" s="36"/>
      <c r="B55" s="20" t="s">
        <v>119</v>
      </c>
      <c r="C55" s="22" t="str">
        <f t="shared" ref="C55:E55" si="31">IF(C51-C52&lt;0,-C51+C52,"")</f>
        <v/>
      </c>
      <c r="D55" s="22" t="str">
        <f t="shared" si="31"/>
        <v/>
      </c>
      <c r="E55" s="22" t="str">
        <f t="shared" si="31"/>
        <v/>
      </c>
      <c r="F55" s="22" t="str">
        <f t="shared" ref="F55:I55" si="32">IF(F51-F52&lt;0,-F51+F52,"")</f>
        <v/>
      </c>
      <c r="G55" s="22" t="str">
        <f t="shared" si="32"/>
        <v/>
      </c>
      <c r="H55" s="22" t="str">
        <f t="shared" si="32"/>
        <v/>
      </c>
      <c r="I55" s="22" t="str">
        <f t="shared" si="32"/>
        <v/>
      </c>
    </row>
    <row r="56" spans="1:9" x14ac:dyDescent="0.25">
      <c r="A56" s="36"/>
      <c r="B56" s="3" t="s">
        <v>120</v>
      </c>
      <c r="C56" s="14">
        <f>C19+C40+C51</f>
        <v>0</v>
      </c>
      <c r="D56" s="14">
        <f t="shared" ref="D56:E56" si="33">D19+D40+D51</f>
        <v>0</v>
      </c>
      <c r="E56" s="14">
        <f t="shared" si="33"/>
        <v>0</v>
      </c>
      <c r="F56" s="14">
        <f t="shared" ref="F56:I56" si="34">F19+F40+F51</f>
        <v>0</v>
      </c>
      <c r="G56" s="14">
        <f t="shared" si="34"/>
        <v>0</v>
      </c>
      <c r="H56" s="14">
        <f t="shared" si="34"/>
        <v>0</v>
      </c>
      <c r="I56" s="14">
        <f t="shared" si="34"/>
        <v>0</v>
      </c>
    </row>
    <row r="57" spans="1:9" x14ac:dyDescent="0.25">
      <c r="A57" s="36"/>
      <c r="B57" s="3" t="s">
        <v>121</v>
      </c>
      <c r="C57" s="14">
        <f>C32+C44+C52</f>
        <v>0</v>
      </c>
      <c r="D57" s="14">
        <f t="shared" ref="D57:E57" si="35">D32+D44+D52</f>
        <v>0</v>
      </c>
      <c r="E57" s="14">
        <f t="shared" si="35"/>
        <v>0</v>
      </c>
      <c r="F57" s="14">
        <f t="shared" ref="F57:I57" si="36">F32+F44+F52</f>
        <v>0</v>
      </c>
      <c r="G57" s="14">
        <f t="shared" si="36"/>
        <v>0</v>
      </c>
      <c r="H57" s="14">
        <f t="shared" si="36"/>
        <v>0</v>
      </c>
      <c r="I57" s="14">
        <f t="shared" si="36"/>
        <v>0</v>
      </c>
    </row>
    <row r="58" spans="1:9" x14ac:dyDescent="0.25">
      <c r="A58" s="36"/>
      <c r="B58" s="3" t="s">
        <v>122</v>
      </c>
      <c r="C58" s="14">
        <f>C56-C57</f>
        <v>0</v>
      </c>
      <c r="D58" s="14">
        <f t="shared" ref="D58:E58" si="37">D56-D57</f>
        <v>0</v>
      </c>
      <c r="E58" s="14">
        <f t="shared" si="37"/>
        <v>0</v>
      </c>
      <c r="F58" s="14">
        <f t="shared" ref="F58:I58" si="38">F56-F57</f>
        <v>0</v>
      </c>
      <c r="G58" s="14">
        <f t="shared" si="38"/>
        <v>0</v>
      </c>
      <c r="H58" s="14">
        <f t="shared" si="38"/>
        <v>0</v>
      </c>
      <c r="I58" s="14">
        <f t="shared" si="38"/>
        <v>0</v>
      </c>
    </row>
    <row r="59" spans="1:9" x14ac:dyDescent="0.25">
      <c r="A59" s="36"/>
      <c r="B59" s="20" t="s">
        <v>123</v>
      </c>
      <c r="C59" s="22" t="str">
        <f>IF(C56-C57&gt;0,C56-C57,"")</f>
        <v/>
      </c>
      <c r="D59" s="22" t="str">
        <f t="shared" ref="D59:E59" si="39">IF(D56-D57&gt;0,D56-D57,"")</f>
        <v/>
      </c>
      <c r="E59" s="22" t="str">
        <f t="shared" si="39"/>
        <v/>
      </c>
      <c r="F59" s="22" t="str">
        <f t="shared" ref="F59:I59" si="40">IF(F56-F57&gt;0,F56-F57,"")</f>
        <v/>
      </c>
      <c r="G59" s="22" t="str">
        <f t="shared" si="40"/>
        <v/>
      </c>
      <c r="H59" s="22" t="str">
        <f t="shared" si="40"/>
        <v/>
      </c>
      <c r="I59" s="22" t="str">
        <f t="shared" si="40"/>
        <v/>
      </c>
    </row>
    <row r="60" spans="1:9" x14ac:dyDescent="0.25">
      <c r="A60" s="36"/>
      <c r="B60" s="20" t="s">
        <v>124</v>
      </c>
      <c r="C60" s="22" t="str">
        <f>IF(C56-C57&lt;0,-C56+C57,"")</f>
        <v/>
      </c>
      <c r="D60" s="22" t="str">
        <f t="shared" ref="D60:E60" si="41">IF(D56-D57&lt;0,-D56+D57,"")</f>
        <v/>
      </c>
      <c r="E60" s="22" t="str">
        <f t="shared" si="41"/>
        <v/>
      </c>
      <c r="F60" s="22" t="str">
        <f t="shared" ref="F60:I60" si="42">IF(F56-F57&lt;0,-F56+F57,"")</f>
        <v/>
      </c>
      <c r="G60" s="22" t="str">
        <f t="shared" si="42"/>
        <v/>
      </c>
      <c r="H60" s="22" t="str">
        <f t="shared" si="42"/>
        <v/>
      </c>
      <c r="I60" s="22" t="str">
        <f t="shared" si="42"/>
        <v/>
      </c>
    </row>
    <row r="61" spans="1:9" x14ac:dyDescent="0.25">
      <c r="A61" s="36"/>
      <c r="B61" s="20" t="s">
        <v>125</v>
      </c>
      <c r="C61" s="19">
        <v>0</v>
      </c>
      <c r="D61" s="19">
        <v>0</v>
      </c>
      <c r="E61" s="19">
        <v>0</v>
      </c>
      <c r="F61" s="19">
        <v>0</v>
      </c>
      <c r="G61" s="19">
        <v>0</v>
      </c>
      <c r="H61" s="19">
        <v>0</v>
      </c>
      <c r="I61" s="19">
        <v>0</v>
      </c>
    </row>
    <row r="62" spans="1:9" ht="25.5" x14ac:dyDescent="0.25">
      <c r="A62" s="36"/>
      <c r="B62" s="20" t="s">
        <v>126</v>
      </c>
      <c r="C62" s="19">
        <v>0</v>
      </c>
      <c r="D62" s="19">
        <v>0</v>
      </c>
      <c r="E62" s="19">
        <v>0</v>
      </c>
      <c r="F62" s="19">
        <v>0</v>
      </c>
      <c r="G62" s="19">
        <v>0</v>
      </c>
      <c r="H62" s="19">
        <v>0</v>
      </c>
      <c r="I62" s="19">
        <v>0</v>
      </c>
    </row>
    <row r="63" spans="1:9" x14ac:dyDescent="0.25">
      <c r="A63" s="36"/>
      <c r="B63" s="3" t="s">
        <v>127</v>
      </c>
      <c r="C63" s="14">
        <f>C58-C61-C62</f>
        <v>0</v>
      </c>
      <c r="D63" s="14">
        <f t="shared" ref="D63:E63" si="43">D58-D61-D62</f>
        <v>0</v>
      </c>
      <c r="E63" s="14">
        <f t="shared" si="43"/>
        <v>0</v>
      </c>
      <c r="F63" s="14">
        <f t="shared" ref="F63:I63" si="44">F58-F61-F62</f>
        <v>0</v>
      </c>
      <c r="G63" s="14">
        <f t="shared" si="44"/>
        <v>0</v>
      </c>
      <c r="H63" s="14">
        <f t="shared" si="44"/>
        <v>0</v>
      </c>
      <c r="I63" s="14">
        <f t="shared" si="44"/>
        <v>0</v>
      </c>
    </row>
    <row r="64" spans="1:9" x14ac:dyDescent="0.25">
      <c r="A64" s="36"/>
      <c r="B64" s="20" t="s">
        <v>128</v>
      </c>
      <c r="C64" s="22">
        <f>IF(C63&gt;=0,C63,"")</f>
        <v>0</v>
      </c>
      <c r="D64" s="22">
        <f t="shared" ref="D64:E64" si="45">IF(D63&gt;=0,D63,"")</f>
        <v>0</v>
      </c>
      <c r="E64" s="22">
        <f t="shared" si="45"/>
        <v>0</v>
      </c>
      <c r="F64" s="22">
        <f t="shared" ref="F64:I64" si="46">IF(F63&gt;=0,F63,"")</f>
        <v>0</v>
      </c>
      <c r="G64" s="22">
        <f t="shared" si="46"/>
        <v>0</v>
      </c>
      <c r="H64" s="22">
        <f t="shared" si="46"/>
        <v>0</v>
      </c>
      <c r="I64" s="22">
        <f t="shared" si="46"/>
        <v>0</v>
      </c>
    </row>
    <row r="65" spans="1:9" x14ac:dyDescent="0.25">
      <c r="A65" s="36"/>
      <c r="B65" s="20" t="s">
        <v>129</v>
      </c>
      <c r="C65" s="22" t="str">
        <f>IF(C63&lt;0,-C63,"")</f>
        <v/>
      </c>
      <c r="D65" s="22" t="str">
        <f t="shared" ref="D65:E65" si="47">IF(D63&lt;0,-D63,"")</f>
        <v/>
      </c>
      <c r="E65" s="22" t="str">
        <f t="shared" si="47"/>
        <v/>
      </c>
      <c r="F65" s="22" t="str">
        <f t="shared" ref="F65:I65" si="48">IF(F63&lt;0,-F63,"")</f>
        <v/>
      </c>
      <c r="G65" s="22" t="str">
        <f t="shared" si="48"/>
        <v/>
      </c>
      <c r="H65" s="22" t="str">
        <f t="shared" si="48"/>
        <v/>
      </c>
      <c r="I65" s="22" t="str">
        <f t="shared" si="48"/>
        <v/>
      </c>
    </row>
    <row r="66" spans="1:9" x14ac:dyDescent="0.25">
      <c r="A66" s="36"/>
      <c r="B66" s="36"/>
      <c r="C66" s="36"/>
      <c r="D66" s="36"/>
      <c r="E66" s="36"/>
      <c r="F66" s="36"/>
      <c r="G66" s="36"/>
      <c r="H66" s="36"/>
      <c r="I66" s="36"/>
    </row>
    <row r="67" spans="1:9" x14ac:dyDescent="0.25">
      <c r="A67" s="36"/>
      <c r="B67" s="129" t="s">
        <v>289</v>
      </c>
      <c r="C67" s="130">
        <v>1</v>
      </c>
      <c r="D67" s="130">
        <v>1</v>
      </c>
      <c r="E67" s="130">
        <v>1</v>
      </c>
      <c r="F67" s="130">
        <v>1</v>
      </c>
      <c r="G67" s="130">
        <v>1</v>
      </c>
      <c r="H67" s="130">
        <v>1</v>
      </c>
      <c r="I67" s="130">
        <v>1</v>
      </c>
    </row>
    <row r="68" spans="1:9" x14ac:dyDescent="0.25">
      <c r="A68" s="36"/>
      <c r="B68" s="131" t="s">
        <v>290</v>
      </c>
      <c r="C68" s="132">
        <f>C7/C67</f>
        <v>0</v>
      </c>
      <c r="D68" s="132">
        <f t="shared" ref="D68:H68" si="49">D7/D67</f>
        <v>0</v>
      </c>
      <c r="E68" s="132">
        <f>E7/E67</f>
        <v>0</v>
      </c>
      <c r="F68" s="132">
        <f t="shared" si="49"/>
        <v>0</v>
      </c>
      <c r="G68" s="132">
        <f t="shared" si="49"/>
        <v>0</v>
      </c>
      <c r="H68" s="132">
        <f t="shared" si="49"/>
        <v>0</v>
      </c>
      <c r="I68" s="132">
        <f>I7/I67</f>
        <v>0</v>
      </c>
    </row>
  </sheetData>
  <mergeCells count="3">
    <mergeCell ref="B4:E4"/>
    <mergeCell ref="F4:I4"/>
    <mergeCell ref="F5:I5"/>
  </mergeCells>
  <phoneticPr fontId="30" type="noConversion"/>
  <pageMargins left="0.70866141732283472" right="0.70866141732283472" top="0.74803149606299213" bottom="0.74803149606299213" header="0.31496062992125984" footer="0.31496062992125984"/>
  <pageSetup paperSize="9" scale="85" fitToHeight="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C3:H29"/>
  <sheetViews>
    <sheetView workbookViewId="0">
      <selection activeCell="H18" sqref="H18"/>
    </sheetView>
  </sheetViews>
  <sheetFormatPr defaultRowHeight="15" x14ac:dyDescent="0.25"/>
  <cols>
    <col min="3" max="3" width="12.42578125" customWidth="1"/>
    <col min="4" max="4" width="12.140625" customWidth="1"/>
    <col min="5" max="5" width="14.42578125" customWidth="1"/>
    <col min="6" max="6" width="19.5703125" customWidth="1"/>
    <col min="7" max="7" width="13.85546875" customWidth="1"/>
    <col min="8" max="8" width="27.5703125" customWidth="1"/>
  </cols>
  <sheetData>
    <row r="3" spans="3:8" x14ac:dyDescent="0.25">
      <c r="C3" s="201" t="s">
        <v>153</v>
      </c>
      <c r="D3" s="201"/>
      <c r="E3" s="201"/>
      <c r="F3" s="201"/>
      <c r="G3" s="201"/>
      <c r="H3" s="201"/>
    </row>
    <row r="4" spans="3:8" x14ac:dyDescent="0.25">
      <c r="C4" s="210" t="s">
        <v>310</v>
      </c>
      <c r="D4" s="210"/>
      <c r="E4" s="210"/>
      <c r="F4" s="210"/>
      <c r="G4" s="210"/>
      <c r="H4" s="210"/>
    </row>
    <row r="5" spans="3:8" x14ac:dyDescent="0.25">
      <c r="C5" s="194" t="s">
        <v>130</v>
      </c>
      <c r="D5" s="194"/>
      <c r="E5" s="194"/>
      <c r="F5" s="194"/>
      <c r="G5" s="194"/>
      <c r="H5" s="194"/>
    </row>
    <row r="6" spans="3:8" ht="31.5" customHeight="1" x14ac:dyDescent="0.25">
      <c r="C6" s="202" t="s">
        <v>131</v>
      </c>
      <c r="D6" s="202"/>
      <c r="E6" s="202"/>
      <c r="F6" s="202"/>
      <c r="G6" s="202"/>
      <c r="H6" s="202"/>
    </row>
    <row r="7" spans="3:8" x14ac:dyDescent="0.25">
      <c r="C7" s="27"/>
      <c r="D7" s="27"/>
      <c r="E7" s="27"/>
      <c r="F7" s="27"/>
      <c r="G7" s="27"/>
      <c r="H7" s="27"/>
    </row>
    <row r="8" spans="3:8" x14ac:dyDescent="0.25">
      <c r="C8" s="203" t="s">
        <v>132</v>
      </c>
      <c r="D8" s="203"/>
      <c r="E8" s="203"/>
      <c r="F8" s="203"/>
      <c r="G8" s="203"/>
      <c r="H8" s="203"/>
    </row>
    <row r="9" spans="3:8" x14ac:dyDescent="0.25">
      <c r="C9" s="28"/>
      <c r="D9" s="28"/>
      <c r="E9" s="28"/>
      <c r="F9" s="28"/>
      <c r="G9" s="28"/>
      <c r="H9" s="28"/>
    </row>
    <row r="10" spans="3:8" x14ac:dyDescent="0.25">
      <c r="C10" s="29" t="s">
        <v>133</v>
      </c>
      <c r="D10" s="193" t="s">
        <v>151</v>
      </c>
      <c r="E10" s="193"/>
      <c r="F10" s="193"/>
      <c r="G10" s="193"/>
      <c r="H10" s="204"/>
    </row>
    <row r="11" spans="3:8" x14ac:dyDescent="0.25">
      <c r="C11" s="30"/>
      <c r="D11" s="194" t="s">
        <v>134</v>
      </c>
      <c r="E11" s="194"/>
      <c r="F11" s="194"/>
      <c r="G11" s="194"/>
      <c r="H11" s="205"/>
    </row>
    <row r="12" spans="3:8" x14ac:dyDescent="0.25">
      <c r="C12" s="30"/>
      <c r="D12" s="195" t="s">
        <v>135</v>
      </c>
      <c r="E12" s="195"/>
      <c r="F12" s="195"/>
      <c r="G12" s="195"/>
      <c r="H12" s="31">
        <f>'1- Bilant'!F75</f>
        <v>0</v>
      </c>
    </row>
    <row r="13" spans="3:8" x14ac:dyDescent="0.25">
      <c r="C13" s="30"/>
      <c r="D13" s="195" t="s">
        <v>136</v>
      </c>
      <c r="E13" s="195"/>
      <c r="F13" s="195"/>
      <c r="G13" s="195"/>
      <c r="H13" s="31">
        <f>'1- Bilant'!F78</f>
        <v>0</v>
      </c>
    </row>
    <row r="14" spans="3:8" x14ac:dyDescent="0.25">
      <c r="C14" s="30"/>
      <c r="D14" s="206" t="s">
        <v>137</v>
      </c>
      <c r="E14" s="206"/>
      <c r="F14" s="206"/>
      <c r="G14" s="206"/>
      <c r="H14" s="32">
        <f>H12+H13</f>
        <v>0</v>
      </c>
    </row>
    <row r="15" spans="3:8" x14ac:dyDescent="0.25">
      <c r="C15" s="30"/>
      <c r="D15" s="206" t="s">
        <v>138</v>
      </c>
      <c r="E15" s="206"/>
      <c r="F15" s="206"/>
      <c r="G15" s="206"/>
      <c r="H15" s="207"/>
    </row>
    <row r="16" spans="3:8" x14ac:dyDescent="0.25">
      <c r="C16" s="30"/>
      <c r="D16" s="208" t="s">
        <v>152</v>
      </c>
      <c r="E16" s="208"/>
      <c r="F16" s="208"/>
      <c r="G16" s="208"/>
      <c r="H16" s="209"/>
    </row>
    <row r="17" spans="3:8" x14ac:dyDescent="0.25">
      <c r="C17" s="30"/>
      <c r="D17" s="195" t="s">
        <v>139</v>
      </c>
      <c r="E17" s="195"/>
      <c r="F17" s="195"/>
      <c r="G17" s="195"/>
      <c r="H17" s="31">
        <f>'1- Bilant'!F62</f>
        <v>0</v>
      </c>
    </row>
    <row r="18" spans="3:8" x14ac:dyDescent="0.25">
      <c r="C18" s="30"/>
      <c r="D18" s="195" t="s">
        <v>140</v>
      </c>
      <c r="E18" s="195"/>
      <c r="F18" s="195"/>
      <c r="G18" s="195"/>
      <c r="H18" s="31">
        <f>'1- Bilant'!F67</f>
        <v>0</v>
      </c>
    </row>
    <row r="19" spans="3:8" x14ac:dyDescent="0.25">
      <c r="C19" s="30"/>
      <c r="D19" s="195" t="s">
        <v>141</v>
      </c>
      <c r="E19" s="195"/>
      <c r="F19" s="195"/>
      <c r="G19" s="195"/>
      <c r="H19" s="31">
        <f>'1- Bilant'!F68</f>
        <v>0</v>
      </c>
    </row>
    <row r="20" spans="3:8" x14ac:dyDescent="0.25">
      <c r="C20" s="30"/>
      <c r="D20" s="195" t="s">
        <v>142</v>
      </c>
      <c r="E20" s="195"/>
      <c r="F20" s="195"/>
      <c r="G20" s="195"/>
      <c r="H20" s="31">
        <f>'1- Bilant'!F71</f>
        <v>0</v>
      </c>
    </row>
    <row r="21" spans="3:8" x14ac:dyDescent="0.25">
      <c r="C21" s="30"/>
      <c r="D21" s="196" t="s">
        <v>143</v>
      </c>
      <c r="E21" s="196"/>
      <c r="F21" s="196"/>
      <c r="G21" s="196"/>
      <c r="H21" s="32">
        <f>H14+SUM(H18:H20)</f>
        <v>0</v>
      </c>
    </row>
    <row r="22" spans="3:8" ht="18.75" customHeight="1" x14ac:dyDescent="0.25">
      <c r="C22" s="30"/>
      <c r="D22" s="197" t="s">
        <v>144</v>
      </c>
      <c r="E22" s="197"/>
      <c r="F22" s="197"/>
      <c r="G22" s="197"/>
      <c r="H22" s="198"/>
    </row>
    <row r="23" spans="3:8" ht="23.25" customHeight="1" x14ac:dyDescent="0.25">
      <c r="C23" s="30"/>
      <c r="D23" s="26" t="s">
        <v>145</v>
      </c>
      <c r="E23" s="199" t="str">
        <f>CONCATENATE("Solicitantul ",IF(H14&gt;=0,"nu ",IF(H21&gt;=0,"nu ", IF(ABS(H21)&gt;H17/2,"","nu "))),"se încadrează în categoria întreprinderilor în dificultate")</f>
        <v>Solicitantul nu se încadrează în categoria întreprinderilor în dificultate</v>
      </c>
      <c r="F23" s="199"/>
      <c r="G23" s="199"/>
      <c r="H23" s="200"/>
    </row>
    <row r="24" spans="3:8" x14ac:dyDescent="0.25">
      <c r="C24" s="30"/>
      <c r="D24" s="33"/>
      <c r="E24" s="33"/>
      <c r="F24" s="33"/>
      <c r="G24" s="33"/>
      <c r="H24" s="34"/>
    </row>
    <row r="25" spans="3:8" x14ac:dyDescent="0.25">
      <c r="C25" s="35" t="s">
        <v>146</v>
      </c>
      <c r="D25" s="193" t="s">
        <v>147</v>
      </c>
      <c r="E25" s="193"/>
      <c r="F25" s="193"/>
      <c r="G25" s="193"/>
      <c r="H25" s="193"/>
    </row>
    <row r="26" spans="3:8" ht="24" customHeight="1" x14ac:dyDescent="0.25">
      <c r="C26" s="35" t="s">
        <v>148</v>
      </c>
      <c r="D26" s="193" t="s">
        <v>149</v>
      </c>
      <c r="E26" s="193"/>
      <c r="F26" s="193"/>
      <c r="G26" s="193"/>
      <c r="H26" s="193"/>
    </row>
    <row r="27" spans="3:8" x14ac:dyDescent="0.25">
      <c r="C27" s="28"/>
      <c r="D27" s="28"/>
      <c r="E27" s="28"/>
      <c r="F27" s="28"/>
      <c r="G27" s="28"/>
      <c r="H27" s="28"/>
    </row>
    <row r="28" spans="3:8" x14ac:dyDescent="0.25">
      <c r="C28" s="28"/>
      <c r="D28" s="28"/>
      <c r="E28" s="28"/>
      <c r="F28" s="28"/>
      <c r="G28" s="28"/>
      <c r="H28" s="28"/>
    </row>
    <row r="29" spans="3:8" ht="33.75" customHeight="1" x14ac:dyDescent="0.25">
      <c r="C29" s="194" t="s">
        <v>150</v>
      </c>
      <c r="D29" s="194"/>
      <c r="E29" s="194"/>
      <c r="F29" s="194"/>
      <c r="G29" s="194"/>
      <c r="H29" s="194"/>
    </row>
  </sheetData>
  <mergeCells count="22">
    <mergeCell ref="D17:G17"/>
    <mergeCell ref="C3:H3"/>
    <mergeCell ref="C5:H5"/>
    <mergeCell ref="C6:H6"/>
    <mergeCell ref="C8:H8"/>
    <mergeCell ref="D10:H10"/>
    <mergeCell ref="D11:H11"/>
    <mergeCell ref="D12:G12"/>
    <mergeCell ref="D13:G13"/>
    <mergeCell ref="D14:G14"/>
    <mergeCell ref="D15:H15"/>
    <mergeCell ref="D16:H16"/>
    <mergeCell ref="C4:H4"/>
    <mergeCell ref="D25:H25"/>
    <mergeCell ref="D26:H26"/>
    <mergeCell ref="C29:H29"/>
    <mergeCell ref="D18:G18"/>
    <mergeCell ref="D19:G19"/>
    <mergeCell ref="D20:G20"/>
    <mergeCell ref="D21:G21"/>
    <mergeCell ref="D22:H22"/>
    <mergeCell ref="E23:H23"/>
  </mergeCells>
  <pageMargins left="0.7" right="0.7" top="0.75" bottom="0.75" header="0.3" footer="0.3"/>
  <pageSetup paperSize="9" fitToWidth="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VT63"/>
  <sheetViews>
    <sheetView workbookViewId="0">
      <selection activeCell="I10" sqref="I10"/>
    </sheetView>
  </sheetViews>
  <sheetFormatPr defaultColWidth="0" defaultRowHeight="15" zeroHeight="1" x14ac:dyDescent="0.25"/>
  <cols>
    <col min="1" max="2" width="9.140625" style="44" customWidth="1"/>
    <col min="3" max="3" width="37.140625" style="44" customWidth="1"/>
    <col min="4" max="4" width="13.140625" style="140" bestFit="1" customWidth="1"/>
    <col min="5" max="6" width="10.140625" style="44" bestFit="1" customWidth="1"/>
    <col min="7" max="7" width="10.85546875" style="44" bestFit="1" customWidth="1"/>
    <col min="8" max="8" width="10" style="44" bestFit="1" customWidth="1"/>
    <col min="9" max="9" width="9" style="44" bestFit="1" customWidth="1"/>
    <col min="10" max="12" width="9.140625" style="44" customWidth="1"/>
    <col min="13" max="18" width="8.85546875" style="44" customWidth="1"/>
    <col min="19" max="253" width="9.140625" style="44" customWidth="1"/>
    <col min="254" max="254" width="7.140625" style="44" customWidth="1"/>
    <col min="255" max="255" width="12" style="44" customWidth="1"/>
    <col min="256" max="256" width="10.140625" style="44" customWidth="1"/>
    <col min="257" max="258" width="9.140625" style="44" customWidth="1"/>
    <col min="259" max="259" width="52.85546875" style="44" customWidth="1"/>
    <col min="260" max="260" width="13.140625" style="44" bestFit="1" customWidth="1"/>
    <col min="261" max="262" width="10.140625" style="44" bestFit="1" customWidth="1"/>
    <col min="263" max="263" width="10.85546875" style="44" bestFit="1" customWidth="1"/>
    <col min="264" max="264" width="10" style="44" bestFit="1" customWidth="1"/>
    <col min="265" max="265" width="9" style="44" bestFit="1" customWidth="1"/>
    <col min="266" max="268" width="9.140625" style="44" customWidth="1"/>
    <col min="269" max="512" width="9.140625" style="44" hidden="1"/>
    <col min="513" max="514" width="9.140625" style="44" customWidth="1"/>
    <col min="515" max="515" width="52.85546875" style="44" customWidth="1"/>
    <col min="516" max="516" width="13.140625" style="44" bestFit="1" customWidth="1"/>
    <col min="517" max="518" width="10.140625" style="44" bestFit="1" customWidth="1"/>
    <col min="519" max="519" width="10.85546875" style="44" bestFit="1" customWidth="1"/>
    <col min="520" max="520" width="10" style="44" bestFit="1" customWidth="1"/>
    <col min="521" max="521" width="9" style="44" bestFit="1" customWidth="1"/>
    <col min="522" max="524" width="9.140625" style="44" customWidth="1"/>
    <col min="525" max="768" width="9.140625" style="44" hidden="1"/>
    <col min="769" max="770" width="9.140625" style="44" customWidth="1"/>
    <col min="771" max="771" width="52.85546875" style="44" customWidth="1"/>
    <col min="772" max="772" width="13.140625" style="44" bestFit="1" customWidth="1"/>
    <col min="773" max="774" width="10.140625" style="44" bestFit="1" customWidth="1"/>
    <col min="775" max="775" width="10.85546875" style="44" bestFit="1" customWidth="1"/>
    <col min="776" max="776" width="10" style="44" bestFit="1" customWidth="1"/>
    <col min="777" max="777" width="9" style="44" bestFit="1" customWidth="1"/>
    <col min="778" max="780" width="9.140625" style="44" customWidth="1"/>
    <col min="781" max="1024" width="9.140625" style="44" hidden="1"/>
    <col min="1025" max="1026" width="9.140625" style="44" customWidth="1"/>
    <col min="1027" max="1027" width="52.85546875" style="44" customWidth="1"/>
    <col min="1028" max="1028" width="13.140625" style="44" bestFit="1" customWidth="1"/>
    <col min="1029" max="1030" width="10.140625" style="44" bestFit="1" customWidth="1"/>
    <col min="1031" max="1031" width="10.85546875" style="44" bestFit="1" customWidth="1"/>
    <col min="1032" max="1032" width="10" style="44" bestFit="1" customWidth="1"/>
    <col min="1033" max="1033" width="9" style="44" bestFit="1" customWidth="1"/>
    <col min="1034" max="1036" width="9.140625" style="44" customWidth="1"/>
    <col min="1037" max="1280" width="9.140625" style="44" hidden="1"/>
    <col min="1281" max="1282" width="9.140625" style="44" customWidth="1"/>
    <col min="1283" max="1283" width="52.85546875" style="44" customWidth="1"/>
    <col min="1284" max="1284" width="13.140625" style="44" bestFit="1" customWidth="1"/>
    <col min="1285" max="1286" width="10.140625" style="44" bestFit="1" customWidth="1"/>
    <col min="1287" max="1287" width="10.85546875" style="44" bestFit="1" customWidth="1"/>
    <col min="1288" max="1288" width="10" style="44" bestFit="1" customWidth="1"/>
    <col min="1289" max="1289" width="9" style="44" bestFit="1" customWidth="1"/>
    <col min="1290" max="1292" width="9.140625" style="44" customWidth="1"/>
    <col min="1293" max="1536" width="9.140625" style="44" hidden="1"/>
    <col min="1537" max="1538" width="9.140625" style="44" customWidth="1"/>
    <col min="1539" max="1539" width="52.85546875" style="44" customWidth="1"/>
    <col min="1540" max="1540" width="13.140625" style="44" bestFit="1" customWidth="1"/>
    <col min="1541" max="1542" width="10.140625" style="44" bestFit="1" customWidth="1"/>
    <col min="1543" max="1543" width="10.85546875" style="44" bestFit="1" customWidth="1"/>
    <col min="1544" max="1544" width="10" style="44" bestFit="1" customWidth="1"/>
    <col min="1545" max="1545" width="9" style="44" bestFit="1" customWidth="1"/>
    <col min="1546" max="1548" width="9.140625" style="44" customWidth="1"/>
    <col min="1549" max="1792" width="9.140625" style="44" hidden="1"/>
    <col min="1793" max="1794" width="9.140625" style="44" customWidth="1"/>
    <col min="1795" max="1795" width="52.85546875" style="44" customWidth="1"/>
    <col min="1796" max="1796" width="13.140625" style="44" bestFit="1" customWidth="1"/>
    <col min="1797" max="1798" width="10.140625" style="44" bestFit="1" customWidth="1"/>
    <col min="1799" max="1799" width="10.85546875" style="44" bestFit="1" customWidth="1"/>
    <col min="1800" max="1800" width="10" style="44" bestFit="1" customWidth="1"/>
    <col min="1801" max="1801" width="9" style="44" bestFit="1" customWidth="1"/>
    <col min="1802" max="1804" width="9.140625" style="44" customWidth="1"/>
    <col min="1805" max="2048" width="9.140625" style="44" hidden="1"/>
    <col min="2049" max="2050" width="9.140625" style="44" customWidth="1"/>
    <col min="2051" max="2051" width="52.85546875" style="44" customWidth="1"/>
    <col min="2052" max="2052" width="13.140625" style="44" bestFit="1" customWidth="1"/>
    <col min="2053" max="2054" width="10.140625" style="44" bestFit="1" customWidth="1"/>
    <col min="2055" max="2055" width="10.85546875" style="44" bestFit="1" customWidth="1"/>
    <col min="2056" max="2056" width="10" style="44" bestFit="1" customWidth="1"/>
    <col min="2057" max="2057" width="9" style="44" bestFit="1" customWidth="1"/>
    <col min="2058" max="2060" width="9.140625" style="44" customWidth="1"/>
    <col min="2061" max="2304" width="9.140625" style="44" hidden="1"/>
    <col min="2305" max="2306" width="9.140625" style="44" customWidth="1"/>
    <col min="2307" max="2307" width="52.85546875" style="44" customWidth="1"/>
    <col min="2308" max="2308" width="13.140625" style="44" bestFit="1" customWidth="1"/>
    <col min="2309" max="2310" width="10.140625" style="44" bestFit="1" customWidth="1"/>
    <col min="2311" max="2311" width="10.85546875" style="44" bestFit="1" customWidth="1"/>
    <col min="2312" max="2312" width="10" style="44" bestFit="1" customWidth="1"/>
    <col min="2313" max="2313" width="9" style="44" bestFit="1" customWidth="1"/>
    <col min="2314" max="2316" width="9.140625" style="44" customWidth="1"/>
    <col min="2317" max="2560" width="9.140625" style="44" hidden="1"/>
    <col min="2561" max="2562" width="9.140625" style="44" customWidth="1"/>
    <col min="2563" max="2563" width="52.85546875" style="44" customWidth="1"/>
    <col min="2564" max="2564" width="13.140625" style="44" bestFit="1" customWidth="1"/>
    <col min="2565" max="2566" width="10.140625" style="44" bestFit="1" customWidth="1"/>
    <col min="2567" max="2567" width="10.85546875" style="44" bestFit="1" customWidth="1"/>
    <col min="2568" max="2568" width="10" style="44" bestFit="1" customWidth="1"/>
    <col min="2569" max="2569" width="9" style="44" bestFit="1" customWidth="1"/>
    <col min="2570" max="2572" width="9.140625" style="44" customWidth="1"/>
    <col min="2573" max="2816" width="9.140625" style="44" hidden="1"/>
    <col min="2817" max="2818" width="9.140625" style="44" customWidth="1"/>
    <col min="2819" max="2819" width="52.85546875" style="44" customWidth="1"/>
    <col min="2820" max="2820" width="13.140625" style="44" bestFit="1" customWidth="1"/>
    <col min="2821" max="2822" width="10.140625" style="44" bestFit="1" customWidth="1"/>
    <col min="2823" max="2823" width="10.85546875" style="44" bestFit="1" customWidth="1"/>
    <col min="2824" max="2824" width="10" style="44" bestFit="1" customWidth="1"/>
    <col min="2825" max="2825" width="9" style="44" bestFit="1" customWidth="1"/>
    <col min="2826" max="2828" width="9.140625" style="44" customWidth="1"/>
    <col min="2829" max="3072" width="9.140625" style="44" hidden="1"/>
    <col min="3073" max="3074" width="9.140625" style="44" customWidth="1"/>
    <col min="3075" max="3075" width="52.85546875" style="44" customWidth="1"/>
    <col min="3076" max="3076" width="13.140625" style="44" bestFit="1" customWidth="1"/>
    <col min="3077" max="3078" width="10.140625" style="44" bestFit="1" customWidth="1"/>
    <col min="3079" max="3079" width="10.85546875" style="44" bestFit="1" customWidth="1"/>
    <col min="3080" max="3080" width="10" style="44" bestFit="1" customWidth="1"/>
    <col min="3081" max="3081" width="9" style="44" bestFit="1" customWidth="1"/>
    <col min="3082" max="3084" width="9.140625" style="44" customWidth="1"/>
    <col min="3085" max="3328" width="9.140625" style="44" hidden="1"/>
    <col min="3329" max="3330" width="9.140625" style="44" customWidth="1"/>
    <col min="3331" max="3331" width="52.85546875" style="44" customWidth="1"/>
    <col min="3332" max="3332" width="13.140625" style="44" bestFit="1" customWidth="1"/>
    <col min="3333" max="3334" width="10.140625" style="44" bestFit="1" customWidth="1"/>
    <col min="3335" max="3335" width="10.85546875" style="44" bestFit="1" customWidth="1"/>
    <col min="3336" max="3336" width="10" style="44" bestFit="1" customWidth="1"/>
    <col min="3337" max="3337" width="9" style="44" bestFit="1" customWidth="1"/>
    <col min="3338" max="3340" width="9.140625" style="44" customWidth="1"/>
    <col min="3341" max="3584" width="9.140625" style="44" hidden="1"/>
    <col min="3585" max="3586" width="9.140625" style="44" customWidth="1"/>
    <col min="3587" max="3587" width="52.85546875" style="44" customWidth="1"/>
    <col min="3588" max="3588" width="13.140625" style="44" bestFit="1" customWidth="1"/>
    <col min="3589" max="3590" width="10.140625" style="44" bestFit="1" customWidth="1"/>
    <col min="3591" max="3591" width="10.85546875" style="44" bestFit="1" customWidth="1"/>
    <col min="3592" max="3592" width="10" style="44" bestFit="1" customWidth="1"/>
    <col min="3593" max="3593" width="9" style="44" bestFit="1" customWidth="1"/>
    <col min="3594" max="3596" width="9.140625" style="44" customWidth="1"/>
    <col min="3597" max="3840" width="9.140625" style="44" hidden="1"/>
    <col min="3841" max="3842" width="9.140625" style="44" customWidth="1"/>
    <col min="3843" max="3843" width="52.85546875" style="44" customWidth="1"/>
    <col min="3844" max="3844" width="13.140625" style="44" bestFit="1" customWidth="1"/>
    <col min="3845" max="3846" width="10.140625" style="44" bestFit="1" customWidth="1"/>
    <col min="3847" max="3847" width="10.85546875" style="44" bestFit="1" customWidth="1"/>
    <col min="3848" max="3848" width="10" style="44" bestFit="1" customWidth="1"/>
    <col min="3849" max="3849" width="9" style="44" bestFit="1" customWidth="1"/>
    <col min="3850" max="3852" width="9.140625" style="44" customWidth="1"/>
    <col min="3853" max="4096" width="9.140625" style="44" hidden="1"/>
    <col min="4097" max="4098" width="9.140625" style="44" customWidth="1"/>
    <col min="4099" max="4099" width="52.85546875" style="44" customWidth="1"/>
    <col min="4100" max="4100" width="13.140625" style="44" bestFit="1" customWidth="1"/>
    <col min="4101" max="4102" width="10.140625" style="44" bestFit="1" customWidth="1"/>
    <col min="4103" max="4103" width="10.85546875" style="44" bestFit="1" customWidth="1"/>
    <col min="4104" max="4104" width="10" style="44" bestFit="1" customWidth="1"/>
    <col min="4105" max="4105" width="9" style="44" bestFit="1" customWidth="1"/>
    <col min="4106" max="4108" width="9.140625" style="44" customWidth="1"/>
    <col min="4109" max="4352" width="9.140625" style="44" hidden="1"/>
    <col min="4353" max="4354" width="9.140625" style="44" customWidth="1"/>
    <col min="4355" max="4355" width="52.85546875" style="44" customWidth="1"/>
    <col min="4356" max="4356" width="13.140625" style="44" bestFit="1" customWidth="1"/>
    <col min="4357" max="4358" width="10.140625" style="44" bestFit="1" customWidth="1"/>
    <col min="4359" max="4359" width="10.85546875" style="44" bestFit="1" customWidth="1"/>
    <col min="4360" max="4360" width="10" style="44" bestFit="1" customWidth="1"/>
    <col min="4361" max="4361" width="9" style="44" bestFit="1" customWidth="1"/>
    <col min="4362" max="4364" width="9.140625" style="44" customWidth="1"/>
    <col min="4365" max="4608" width="9.140625" style="44" hidden="1"/>
    <col min="4609" max="4610" width="9.140625" style="44" customWidth="1"/>
    <col min="4611" max="4611" width="52.85546875" style="44" customWidth="1"/>
    <col min="4612" max="4612" width="13.140625" style="44" bestFit="1" customWidth="1"/>
    <col min="4613" max="4614" width="10.140625" style="44" bestFit="1" customWidth="1"/>
    <col min="4615" max="4615" width="10.85546875" style="44" bestFit="1" customWidth="1"/>
    <col min="4616" max="4616" width="10" style="44" bestFit="1" customWidth="1"/>
    <col min="4617" max="4617" width="9" style="44" bestFit="1" customWidth="1"/>
    <col min="4618" max="4620" width="9.140625" style="44" customWidth="1"/>
    <col min="4621" max="4864" width="9.140625" style="44" hidden="1"/>
    <col min="4865" max="4866" width="9.140625" style="44" customWidth="1"/>
    <col min="4867" max="4867" width="52.85546875" style="44" customWidth="1"/>
    <col min="4868" max="4868" width="13.140625" style="44" bestFit="1" customWidth="1"/>
    <col min="4869" max="4870" width="10.140625" style="44" bestFit="1" customWidth="1"/>
    <col min="4871" max="4871" width="10.85546875" style="44" bestFit="1" customWidth="1"/>
    <col min="4872" max="4872" width="10" style="44" bestFit="1" customWidth="1"/>
    <col min="4873" max="4873" width="9" style="44" bestFit="1" customWidth="1"/>
    <col min="4874" max="4876" width="9.140625" style="44" customWidth="1"/>
    <col min="4877" max="5120" width="9.140625" style="44" hidden="1"/>
    <col min="5121" max="5122" width="9.140625" style="44" customWidth="1"/>
    <col min="5123" max="5123" width="52.85546875" style="44" customWidth="1"/>
    <col min="5124" max="5124" width="13.140625" style="44" bestFit="1" customWidth="1"/>
    <col min="5125" max="5126" width="10.140625" style="44" bestFit="1" customWidth="1"/>
    <col min="5127" max="5127" width="10.85546875" style="44" bestFit="1" customWidth="1"/>
    <col min="5128" max="5128" width="10" style="44" bestFit="1" customWidth="1"/>
    <col min="5129" max="5129" width="9" style="44" bestFit="1" customWidth="1"/>
    <col min="5130" max="5132" width="9.140625" style="44" customWidth="1"/>
    <col min="5133" max="5376" width="9.140625" style="44" hidden="1"/>
    <col min="5377" max="5378" width="9.140625" style="44" customWidth="1"/>
    <col min="5379" max="5379" width="52.85546875" style="44" customWidth="1"/>
    <col min="5380" max="5380" width="13.140625" style="44" bestFit="1" customWidth="1"/>
    <col min="5381" max="5382" width="10.140625" style="44" bestFit="1" customWidth="1"/>
    <col min="5383" max="5383" width="10.85546875" style="44" bestFit="1" customWidth="1"/>
    <col min="5384" max="5384" width="10" style="44" bestFit="1" customWidth="1"/>
    <col min="5385" max="5385" width="9" style="44" bestFit="1" customWidth="1"/>
    <col min="5386" max="5388" width="9.140625" style="44" customWidth="1"/>
    <col min="5389" max="5632" width="9.140625" style="44" hidden="1"/>
    <col min="5633" max="5634" width="9.140625" style="44" customWidth="1"/>
    <col min="5635" max="5635" width="52.85546875" style="44" customWidth="1"/>
    <col min="5636" max="5636" width="13.140625" style="44" bestFit="1" customWidth="1"/>
    <col min="5637" max="5638" width="10.140625" style="44" bestFit="1" customWidth="1"/>
    <col min="5639" max="5639" width="10.85546875" style="44" bestFit="1" customWidth="1"/>
    <col min="5640" max="5640" width="10" style="44" bestFit="1" customWidth="1"/>
    <col min="5641" max="5641" width="9" style="44" bestFit="1" customWidth="1"/>
    <col min="5642" max="5644" width="9.140625" style="44" customWidth="1"/>
    <col min="5645" max="5888" width="9.140625" style="44" hidden="1"/>
    <col min="5889" max="5890" width="9.140625" style="44" customWidth="1"/>
    <col min="5891" max="5891" width="52.85546875" style="44" customWidth="1"/>
    <col min="5892" max="5892" width="13.140625" style="44" bestFit="1" customWidth="1"/>
    <col min="5893" max="5894" width="10.140625" style="44" bestFit="1" customWidth="1"/>
    <col min="5895" max="5895" width="10.85546875" style="44" bestFit="1" customWidth="1"/>
    <col min="5896" max="5896" width="10" style="44" bestFit="1" customWidth="1"/>
    <col min="5897" max="5897" width="9" style="44" bestFit="1" customWidth="1"/>
    <col min="5898" max="5900" width="9.140625" style="44" customWidth="1"/>
    <col min="5901" max="6144" width="9.140625" style="44" hidden="1"/>
    <col min="6145" max="6146" width="9.140625" style="44" customWidth="1"/>
    <col min="6147" max="6147" width="52.85546875" style="44" customWidth="1"/>
    <col min="6148" max="6148" width="13.140625" style="44" bestFit="1" customWidth="1"/>
    <col min="6149" max="6150" width="10.140625" style="44" bestFit="1" customWidth="1"/>
    <col min="6151" max="6151" width="10.85546875" style="44" bestFit="1" customWidth="1"/>
    <col min="6152" max="6152" width="10" style="44" bestFit="1" customWidth="1"/>
    <col min="6153" max="6153" width="9" style="44" bestFit="1" customWidth="1"/>
    <col min="6154" max="6156" width="9.140625" style="44" customWidth="1"/>
    <col min="6157" max="6400" width="9.140625" style="44" hidden="1"/>
    <col min="6401" max="6402" width="9.140625" style="44" customWidth="1"/>
    <col min="6403" max="6403" width="52.85546875" style="44" customWidth="1"/>
    <col min="6404" max="6404" width="13.140625" style="44" bestFit="1" customWidth="1"/>
    <col min="6405" max="6406" width="10.140625" style="44" bestFit="1" customWidth="1"/>
    <col min="6407" max="6407" width="10.85546875" style="44" bestFit="1" customWidth="1"/>
    <col min="6408" max="6408" width="10" style="44" bestFit="1" customWidth="1"/>
    <col min="6409" max="6409" width="9" style="44" bestFit="1" customWidth="1"/>
    <col min="6410" max="6412" width="9.140625" style="44" customWidth="1"/>
    <col min="6413" max="6656" width="9.140625" style="44" hidden="1"/>
    <col min="6657" max="6658" width="9.140625" style="44" customWidth="1"/>
    <col min="6659" max="6659" width="52.85546875" style="44" customWidth="1"/>
    <col min="6660" max="6660" width="13.140625" style="44" bestFit="1" customWidth="1"/>
    <col min="6661" max="6662" width="10.140625" style="44" bestFit="1" customWidth="1"/>
    <col min="6663" max="6663" width="10.85546875" style="44" bestFit="1" customWidth="1"/>
    <col min="6664" max="6664" width="10" style="44" bestFit="1" customWidth="1"/>
    <col min="6665" max="6665" width="9" style="44" bestFit="1" customWidth="1"/>
    <col min="6666" max="6668" width="9.140625" style="44" customWidth="1"/>
    <col min="6669" max="6912" width="9.140625" style="44" hidden="1"/>
    <col min="6913" max="6914" width="9.140625" style="44" customWidth="1"/>
    <col min="6915" max="6915" width="52.85546875" style="44" customWidth="1"/>
    <col min="6916" max="6916" width="13.140625" style="44" bestFit="1" customWidth="1"/>
    <col min="6917" max="6918" width="10.140625" style="44" bestFit="1" customWidth="1"/>
    <col min="6919" max="6919" width="10.85546875" style="44" bestFit="1" customWidth="1"/>
    <col min="6920" max="6920" width="10" style="44" bestFit="1" customWidth="1"/>
    <col min="6921" max="6921" width="9" style="44" bestFit="1" customWidth="1"/>
    <col min="6922" max="6924" width="9.140625" style="44" customWidth="1"/>
    <col min="6925" max="7168" width="9.140625" style="44" hidden="1"/>
    <col min="7169" max="7170" width="9.140625" style="44" customWidth="1"/>
    <col min="7171" max="7171" width="52.85546875" style="44" customWidth="1"/>
    <col min="7172" max="7172" width="13.140625" style="44" bestFit="1" customWidth="1"/>
    <col min="7173" max="7174" width="10.140625" style="44" bestFit="1" customWidth="1"/>
    <col min="7175" max="7175" width="10.85546875" style="44" bestFit="1" customWidth="1"/>
    <col min="7176" max="7176" width="10" style="44" bestFit="1" customWidth="1"/>
    <col min="7177" max="7177" width="9" style="44" bestFit="1" customWidth="1"/>
    <col min="7178" max="7180" width="9.140625" style="44" customWidth="1"/>
    <col min="7181" max="7424" width="9.140625" style="44" hidden="1"/>
    <col min="7425" max="7426" width="9.140625" style="44" customWidth="1"/>
    <col min="7427" max="7427" width="52.85546875" style="44" customWidth="1"/>
    <col min="7428" max="7428" width="13.140625" style="44" bestFit="1" customWidth="1"/>
    <col min="7429" max="7430" width="10.140625" style="44" bestFit="1" customWidth="1"/>
    <col min="7431" max="7431" width="10.85546875" style="44" bestFit="1" customWidth="1"/>
    <col min="7432" max="7432" width="10" style="44" bestFit="1" customWidth="1"/>
    <col min="7433" max="7433" width="9" style="44" bestFit="1" customWidth="1"/>
    <col min="7434" max="7436" width="9.140625" style="44" customWidth="1"/>
    <col min="7437" max="7680" width="9.140625" style="44" hidden="1"/>
    <col min="7681" max="7682" width="9.140625" style="44" customWidth="1"/>
    <col min="7683" max="7683" width="52.85546875" style="44" customWidth="1"/>
    <col min="7684" max="7684" width="13.140625" style="44" bestFit="1" customWidth="1"/>
    <col min="7685" max="7686" width="10.140625" style="44" bestFit="1" customWidth="1"/>
    <col min="7687" max="7687" width="10.85546875" style="44" bestFit="1" customWidth="1"/>
    <col min="7688" max="7688" width="10" style="44" bestFit="1" customWidth="1"/>
    <col min="7689" max="7689" width="9" style="44" bestFit="1" customWidth="1"/>
    <col min="7690" max="7692" width="9.140625" style="44" customWidth="1"/>
    <col min="7693" max="7936" width="9.140625" style="44" hidden="1"/>
    <col min="7937" max="7938" width="9.140625" style="44" customWidth="1"/>
    <col min="7939" max="7939" width="52.85546875" style="44" customWidth="1"/>
    <col min="7940" max="7940" width="13.140625" style="44" bestFit="1" customWidth="1"/>
    <col min="7941" max="7942" width="10.140625" style="44" bestFit="1" customWidth="1"/>
    <col min="7943" max="7943" width="10.85546875" style="44" bestFit="1" customWidth="1"/>
    <col min="7944" max="7944" width="10" style="44" bestFit="1" customWidth="1"/>
    <col min="7945" max="7945" width="9" style="44" bestFit="1" customWidth="1"/>
    <col min="7946" max="7948" width="9.140625" style="44" customWidth="1"/>
    <col min="7949" max="8192" width="9.140625" style="44" hidden="1"/>
    <col min="8193" max="8194" width="9.140625" style="44" customWidth="1"/>
    <col min="8195" max="8195" width="52.85546875" style="44" customWidth="1"/>
    <col min="8196" max="8196" width="13.140625" style="44" bestFit="1" customWidth="1"/>
    <col min="8197" max="8198" width="10.140625" style="44" bestFit="1" customWidth="1"/>
    <col min="8199" max="8199" width="10.85546875" style="44" bestFit="1" customWidth="1"/>
    <col min="8200" max="8200" width="10" style="44" bestFit="1" customWidth="1"/>
    <col min="8201" max="8201" width="9" style="44" bestFit="1" customWidth="1"/>
    <col min="8202" max="8204" width="9.140625" style="44" customWidth="1"/>
    <col min="8205" max="8448" width="9.140625" style="44" hidden="1"/>
    <col min="8449" max="8450" width="9.140625" style="44" customWidth="1"/>
    <col min="8451" max="8451" width="52.85546875" style="44" customWidth="1"/>
    <col min="8452" max="8452" width="13.140625" style="44" bestFit="1" customWidth="1"/>
    <col min="8453" max="8454" width="10.140625" style="44" bestFit="1" customWidth="1"/>
    <col min="8455" max="8455" width="10.85546875" style="44" bestFit="1" customWidth="1"/>
    <col min="8456" max="8456" width="10" style="44" bestFit="1" customWidth="1"/>
    <col min="8457" max="8457" width="9" style="44" bestFit="1" customWidth="1"/>
    <col min="8458" max="8460" width="9.140625" style="44" customWidth="1"/>
    <col min="8461" max="8704" width="9.140625" style="44" hidden="1"/>
    <col min="8705" max="8706" width="9.140625" style="44" customWidth="1"/>
    <col min="8707" max="8707" width="52.85546875" style="44" customWidth="1"/>
    <col min="8708" max="8708" width="13.140625" style="44" bestFit="1" customWidth="1"/>
    <col min="8709" max="8710" width="10.140625" style="44" bestFit="1" customWidth="1"/>
    <col min="8711" max="8711" width="10.85546875" style="44" bestFit="1" customWidth="1"/>
    <col min="8712" max="8712" width="10" style="44" bestFit="1" customWidth="1"/>
    <col min="8713" max="8713" width="9" style="44" bestFit="1" customWidth="1"/>
    <col min="8714" max="8716" width="9.140625" style="44" customWidth="1"/>
    <col min="8717" max="8960" width="9.140625" style="44" hidden="1"/>
    <col min="8961" max="8962" width="9.140625" style="44" customWidth="1"/>
    <col min="8963" max="8963" width="52.85546875" style="44" customWidth="1"/>
    <col min="8964" max="8964" width="13.140625" style="44" bestFit="1" customWidth="1"/>
    <col min="8965" max="8966" width="10.140625" style="44" bestFit="1" customWidth="1"/>
    <col min="8967" max="8967" width="10.85546875" style="44" bestFit="1" customWidth="1"/>
    <col min="8968" max="8968" width="10" style="44" bestFit="1" customWidth="1"/>
    <col min="8969" max="8969" width="9" style="44" bestFit="1" customWidth="1"/>
    <col min="8970" max="8972" width="9.140625" style="44" customWidth="1"/>
    <col min="8973" max="9216" width="9.140625" style="44" hidden="1"/>
    <col min="9217" max="9218" width="9.140625" style="44" customWidth="1"/>
    <col min="9219" max="9219" width="52.85546875" style="44" customWidth="1"/>
    <col min="9220" max="9220" width="13.140625" style="44" bestFit="1" customWidth="1"/>
    <col min="9221" max="9222" width="10.140625" style="44" bestFit="1" customWidth="1"/>
    <col min="9223" max="9223" width="10.85546875" style="44" bestFit="1" customWidth="1"/>
    <col min="9224" max="9224" width="10" style="44" bestFit="1" customWidth="1"/>
    <col min="9225" max="9225" width="9" style="44" bestFit="1" customWidth="1"/>
    <col min="9226" max="9228" width="9.140625" style="44" customWidth="1"/>
    <col min="9229" max="9472" width="9.140625" style="44" hidden="1"/>
    <col min="9473" max="9474" width="9.140625" style="44" customWidth="1"/>
    <col min="9475" max="9475" width="52.85546875" style="44" customWidth="1"/>
    <col min="9476" max="9476" width="13.140625" style="44" bestFit="1" customWidth="1"/>
    <col min="9477" max="9478" width="10.140625" style="44" bestFit="1" customWidth="1"/>
    <col min="9479" max="9479" width="10.85546875" style="44" bestFit="1" customWidth="1"/>
    <col min="9480" max="9480" width="10" style="44" bestFit="1" customWidth="1"/>
    <col min="9481" max="9481" width="9" style="44" bestFit="1" customWidth="1"/>
    <col min="9482" max="9484" width="9.140625" style="44" customWidth="1"/>
    <col min="9485" max="9728" width="9.140625" style="44" hidden="1"/>
    <col min="9729" max="9730" width="9.140625" style="44" customWidth="1"/>
    <col min="9731" max="9731" width="52.85546875" style="44" customWidth="1"/>
    <col min="9732" max="9732" width="13.140625" style="44" bestFit="1" customWidth="1"/>
    <col min="9733" max="9734" width="10.140625" style="44" bestFit="1" customWidth="1"/>
    <col min="9735" max="9735" width="10.85546875" style="44" bestFit="1" customWidth="1"/>
    <col min="9736" max="9736" width="10" style="44" bestFit="1" customWidth="1"/>
    <col min="9737" max="9737" width="9" style="44" bestFit="1" customWidth="1"/>
    <col min="9738" max="9740" width="9.140625" style="44" customWidth="1"/>
    <col min="9741" max="9984" width="9.140625" style="44" hidden="1"/>
    <col min="9985" max="9986" width="9.140625" style="44" customWidth="1"/>
    <col min="9987" max="9987" width="52.85546875" style="44" customWidth="1"/>
    <col min="9988" max="9988" width="13.140625" style="44" bestFit="1" customWidth="1"/>
    <col min="9989" max="9990" width="10.140625" style="44" bestFit="1" customWidth="1"/>
    <col min="9991" max="9991" width="10.85546875" style="44" bestFit="1" customWidth="1"/>
    <col min="9992" max="9992" width="10" style="44" bestFit="1" customWidth="1"/>
    <col min="9993" max="9993" width="9" style="44" bestFit="1" customWidth="1"/>
    <col min="9994" max="9996" width="9.140625" style="44" customWidth="1"/>
    <col min="9997" max="10240" width="9.140625" style="44" hidden="1"/>
    <col min="10241" max="10242" width="9.140625" style="44" customWidth="1"/>
    <col min="10243" max="10243" width="52.85546875" style="44" customWidth="1"/>
    <col min="10244" max="10244" width="13.140625" style="44" bestFit="1" customWidth="1"/>
    <col min="10245" max="10246" width="10.140625" style="44" bestFit="1" customWidth="1"/>
    <col min="10247" max="10247" width="10.85546875" style="44" bestFit="1" customWidth="1"/>
    <col min="10248" max="10248" width="10" style="44" bestFit="1" customWidth="1"/>
    <col min="10249" max="10249" width="9" style="44" bestFit="1" customWidth="1"/>
    <col min="10250" max="10252" width="9.140625" style="44" customWidth="1"/>
    <col min="10253" max="10496" width="9.140625" style="44" hidden="1"/>
    <col min="10497" max="10498" width="9.140625" style="44" customWidth="1"/>
    <col min="10499" max="10499" width="52.85546875" style="44" customWidth="1"/>
    <col min="10500" max="10500" width="13.140625" style="44" bestFit="1" customWidth="1"/>
    <col min="10501" max="10502" width="10.140625" style="44" bestFit="1" customWidth="1"/>
    <col min="10503" max="10503" width="10.85546875" style="44" bestFit="1" customWidth="1"/>
    <col min="10504" max="10504" width="10" style="44" bestFit="1" customWidth="1"/>
    <col min="10505" max="10505" width="9" style="44" bestFit="1" customWidth="1"/>
    <col min="10506" max="10508" width="9.140625" style="44" customWidth="1"/>
    <col min="10509" max="10752" width="9.140625" style="44" hidden="1"/>
    <col min="10753" max="10754" width="9.140625" style="44" customWidth="1"/>
    <col min="10755" max="10755" width="52.85546875" style="44" customWidth="1"/>
    <col min="10756" max="10756" width="13.140625" style="44" bestFit="1" customWidth="1"/>
    <col min="10757" max="10758" width="10.140625" style="44" bestFit="1" customWidth="1"/>
    <col min="10759" max="10759" width="10.85546875" style="44" bestFit="1" customWidth="1"/>
    <col min="10760" max="10760" width="10" style="44" bestFit="1" customWidth="1"/>
    <col min="10761" max="10761" width="9" style="44" bestFit="1" customWidth="1"/>
    <col min="10762" max="10764" width="9.140625" style="44" customWidth="1"/>
    <col min="10765" max="11008" width="9.140625" style="44" hidden="1"/>
    <col min="11009" max="11010" width="9.140625" style="44" customWidth="1"/>
    <col min="11011" max="11011" width="52.85546875" style="44" customWidth="1"/>
    <col min="11012" max="11012" width="13.140625" style="44" bestFit="1" customWidth="1"/>
    <col min="11013" max="11014" width="10.140625" style="44" bestFit="1" customWidth="1"/>
    <col min="11015" max="11015" width="10.85546875" style="44" bestFit="1" customWidth="1"/>
    <col min="11016" max="11016" width="10" style="44" bestFit="1" customWidth="1"/>
    <col min="11017" max="11017" width="9" style="44" bestFit="1" customWidth="1"/>
    <col min="11018" max="11020" width="9.140625" style="44" customWidth="1"/>
    <col min="11021" max="11264" width="9.140625" style="44" hidden="1"/>
    <col min="11265" max="11266" width="9.140625" style="44" customWidth="1"/>
    <col min="11267" max="11267" width="52.85546875" style="44" customWidth="1"/>
    <col min="11268" max="11268" width="13.140625" style="44" bestFit="1" customWidth="1"/>
    <col min="11269" max="11270" width="10.140625" style="44" bestFit="1" customWidth="1"/>
    <col min="11271" max="11271" width="10.85546875" style="44" bestFit="1" customWidth="1"/>
    <col min="11272" max="11272" width="10" style="44" bestFit="1" customWidth="1"/>
    <col min="11273" max="11273" width="9" style="44" bestFit="1" customWidth="1"/>
    <col min="11274" max="11276" width="9.140625" style="44" customWidth="1"/>
    <col min="11277" max="11520" width="9.140625" style="44" hidden="1"/>
    <col min="11521" max="11522" width="9.140625" style="44" customWidth="1"/>
    <col min="11523" max="11523" width="52.85546875" style="44" customWidth="1"/>
    <col min="11524" max="11524" width="13.140625" style="44" bestFit="1" customWidth="1"/>
    <col min="11525" max="11526" width="10.140625" style="44" bestFit="1" customWidth="1"/>
    <col min="11527" max="11527" width="10.85546875" style="44" bestFit="1" customWidth="1"/>
    <col min="11528" max="11528" width="10" style="44" bestFit="1" customWidth="1"/>
    <col min="11529" max="11529" width="9" style="44" bestFit="1" customWidth="1"/>
    <col min="11530" max="11532" width="9.140625" style="44" customWidth="1"/>
    <col min="11533" max="11776" width="9.140625" style="44" hidden="1"/>
    <col min="11777" max="11778" width="9.140625" style="44" customWidth="1"/>
    <col min="11779" max="11779" width="52.85546875" style="44" customWidth="1"/>
    <col min="11780" max="11780" width="13.140625" style="44" bestFit="1" customWidth="1"/>
    <col min="11781" max="11782" width="10.140625" style="44" bestFit="1" customWidth="1"/>
    <col min="11783" max="11783" width="10.85546875" style="44" bestFit="1" customWidth="1"/>
    <col min="11784" max="11784" width="10" style="44" bestFit="1" customWidth="1"/>
    <col min="11785" max="11785" width="9" style="44" bestFit="1" customWidth="1"/>
    <col min="11786" max="11788" width="9.140625" style="44" customWidth="1"/>
    <col min="11789" max="12032" width="9.140625" style="44" hidden="1"/>
    <col min="12033" max="12034" width="9.140625" style="44" customWidth="1"/>
    <col min="12035" max="12035" width="52.85546875" style="44" customWidth="1"/>
    <col min="12036" max="12036" width="13.140625" style="44" bestFit="1" customWidth="1"/>
    <col min="12037" max="12038" width="10.140625" style="44" bestFit="1" customWidth="1"/>
    <col min="12039" max="12039" width="10.85546875" style="44" bestFit="1" customWidth="1"/>
    <col min="12040" max="12040" width="10" style="44" bestFit="1" customWidth="1"/>
    <col min="12041" max="12041" width="9" style="44" bestFit="1" customWidth="1"/>
    <col min="12042" max="12044" width="9.140625" style="44" customWidth="1"/>
    <col min="12045" max="12288" width="9.140625" style="44" hidden="1"/>
    <col min="12289" max="12290" width="9.140625" style="44" customWidth="1"/>
    <col min="12291" max="12291" width="52.85546875" style="44" customWidth="1"/>
    <col min="12292" max="12292" width="13.140625" style="44" bestFit="1" customWidth="1"/>
    <col min="12293" max="12294" width="10.140625" style="44" bestFit="1" customWidth="1"/>
    <col min="12295" max="12295" width="10.85546875" style="44" bestFit="1" customWidth="1"/>
    <col min="12296" max="12296" width="10" style="44" bestFit="1" customWidth="1"/>
    <col min="12297" max="12297" width="9" style="44" bestFit="1" customWidth="1"/>
    <col min="12298" max="12300" width="9.140625" style="44" customWidth="1"/>
    <col min="12301" max="12544" width="9.140625" style="44" hidden="1"/>
    <col min="12545" max="12546" width="9.140625" style="44" customWidth="1"/>
    <col min="12547" max="12547" width="52.85546875" style="44" customWidth="1"/>
    <col min="12548" max="12548" width="13.140625" style="44" bestFit="1" customWidth="1"/>
    <col min="12549" max="12550" width="10.140625" style="44" bestFit="1" customWidth="1"/>
    <col min="12551" max="12551" width="10.85546875" style="44" bestFit="1" customWidth="1"/>
    <col min="12552" max="12552" width="10" style="44" bestFit="1" customWidth="1"/>
    <col min="12553" max="12553" width="9" style="44" bestFit="1" customWidth="1"/>
    <col min="12554" max="12556" width="9.140625" style="44" customWidth="1"/>
    <col min="12557" max="12800" width="9.140625" style="44" hidden="1"/>
    <col min="12801" max="12802" width="9.140625" style="44" customWidth="1"/>
    <col min="12803" max="12803" width="52.85546875" style="44" customWidth="1"/>
    <col min="12804" max="12804" width="13.140625" style="44" bestFit="1" customWidth="1"/>
    <col min="12805" max="12806" width="10.140625" style="44" bestFit="1" customWidth="1"/>
    <col min="12807" max="12807" width="10.85546875" style="44" bestFit="1" customWidth="1"/>
    <col min="12808" max="12808" width="10" style="44" bestFit="1" customWidth="1"/>
    <col min="12809" max="12809" width="9" style="44" bestFit="1" customWidth="1"/>
    <col min="12810" max="12812" width="9.140625" style="44" customWidth="1"/>
    <col min="12813" max="13056" width="9.140625" style="44" hidden="1"/>
    <col min="13057" max="13058" width="9.140625" style="44" customWidth="1"/>
    <col min="13059" max="13059" width="52.85546875" style="44" customWidth="1"/>
    <col min="13060" max="13060" width="13.140625" style="44" bestFit="1" customWidth="1"/>
    <col min="13061" max="13062" width="10.140625" style="44" bestFit="1" customWidth="1"/>
    <col min="13063" max="13063" width="10.85546875" style="44" bestFit="1" customWidth="1"/>
    <col min="13064" max="13064" width="10" style="44" bestFit="1" customWidth="1"/>
    <col min="13065" max="13065" width="9" style="44" bestFit="1" customWidth="1"/>
    <col min="13066" max="13068" width="9.140625" style="44" customWidth="1"/>
    <col min="13069" max="13312" width="9.140625" style="44" hidden="1"/>
    <col min="13313" max="13314" width="9.140625" style="44" customWidth="1"/>
    <col min="13315" max="13315" width="52.85546875" style="44" customWidth="1"/>
    <col min="13316" max="13316" width="13.140625" style="44" bestFit="1" customWidth="1"/>
    <col min="13317" max="13318" width="10.140625" style="44" bestFit="1" customWidth="1"/>
    <col min="13319" max="13319" width="10.85546875" style="44" bestFit="1" customWidth="1"/>
    <col min="13320" max="13320" width="10" style="44" bestFit="1" customWidth="1"/>
    <col min="13321" max="13321" width="9" style="44" bestFit="1" customWidth="1"/>
    <col min="13322" max="13324" width="9.140625" style="44" customWidth="1"/>
    <col min="13325" max="13568" width="9.140625" style="44" hidden="1"/>
    <col min="13569" max="13570" width="9.140625" style="44" customWidth="1"/>
    <col min="13571" max="13571" width="52.85546875" style="44" customWidth="1"/>
    <col min="13572" max="13572" width="13.140625" style="44" bestFit="1" customWidth="1"/>
    <col min="13573" max="13574" width="10.140625" style="44" bestFit="1" customWidth="1"/>
    <col min="13575" max="13575" width="10.85546875" style="44" bestFit="1" customWidth="1"/>
    <col min="13576" max="13576" width="10" style="44" bestFit="1" customWidth="1"/>
    <col min="13577" max="13577" width="9" style="44" bestFit="1" customWidth="1"/>
    <col min="13578" max="13580" width="9.140625" style="44" customWidth="1"/>
    <col min="13581" max="13824" width="9.140625" style="44" hidden="1"/>
    <col min="13825" max="13826" width="9.140625" style="44" customWidth="1"/>
    <col min="13827" max="13827" width="52.85546875" style="44" customWidth="1"/>
    <col min="13828" max="13828" width="13.140625" style="44" bestFit="1" customWidth="1"/>
    <col min="13829" max="13830" width="10.140625" style="44" bestFit="1" customWidth="1"/>
    <col min="13831" max="13831" width="10.85546875" style="44" bestFit="1" customWidth="1"/>
    <col min="13832" max="13832" width="10" style="44" bestFit="1" customWidth="1"/>
    <col min="13833" max="13833" width="9" style="44" bestFit="1" customWidth="1"/>
    <col min="13834" max="13836" width="9.140625" style="44" customWidth="1"/>
    <col min="13837" max="14080" width="9.140625" style="44" hidden="1"/>
    <col min="14081" max="14082" width="9.140625" style="44" customWidth="1"/>
    <col min="14083" max="14083" width="52.85546875" style="44" customWidth="1"/>
    <col min="14084" max="14084" width="13.140625" style="44" bestFit="1" customWidth="1"/>
    <col min="14085" max="14086" width="10.140625" style="44" bestFit="1" customWidth="1"/>
    <col min="14087" max="14087" width="10.85546875" style="44" bestFit="1" customWidth="1"/>
    <col min="14088" max="14088" width="10" style="44" bestFit="1" customWidth="1"/>
    <col min="14089" max="14089" width="9" style="44" bestFit="1" customWidth="1"/>
    <col min="14090" max="14092" width="9.140625" style="44" customWidth="1"/>
    <col min="14093" max="14336" width="9.140625" style="44" hidden="1"/>
    <col min="14337" max="14338" width="9.140625" style="44" customWidth="1"/>
    <col min="14339" max="14339" width="52.85546875" style="44" customWidth="1"/>
    <col min="14340" max="14340" width="13.140625" style="44" bestFit="1" customWidth="1"/>
    <col min="14341" max="14342" width="10.140625" style="44" bestFit="1" customWidth="1"/>
    <col min="14343" max="14343" width="10.85546875" style="44" bestFit="1" customWidth="1"/>
    <col min="14344" max="14344" width="10" style="44" bestFit="1" customWidth="1"/>
    <col min="14345" max="14345" width="9" style="44" bestFit="1" customWidth="1"/>
    <col min="14346" max="14348" width="9.140625" style="44" customWidth="1"/>
    <col min="14349" max="14592" width="9.140625" style="44" hidden="1"/>
    <col min="14593" max="14594" width="9.140625" style="44" customWidth="1"/>
    <col min="14595" max="14595" width="52.85546875" style="44" customWidth="1"/>
    <col min="14596" max="14596" width="13.140625" style="44" bestFit="1" customWidth="1"/>
    <col min="14597" max="14598" width="10.140625" style="44" bestFit="1" customWidth="1"/>
    <col min="14599" max="14599" width="10.85546875" style="44" bestFit="1" customWidth="1"/>
    <col min="14600" max="14600" width="10" style="44" bestFit="1" customWidth="1"/>
    <col min="14601" max="14601" width="9" style="44" bestFit="1" customWidth="1"/>
    <col min="14602" max="14604" width="9.140625" style="44" customWidth="1"/>
    <col min="14605" max="14848" width="9.140625" style="44" hidden="1"/>
    <col min="14849" max="14850" width="9.140625" style="44" customWidth="1"/>
    <col min="14851" max="14851" width="52.85546875" style="44" customWidth="1"/>
    <col min="14852" max="14852" width="13.140625" style="44" bestFit="1" customWidth="1"/>
    <col min="14853" max="14854" width="10.140625" style="44" bestFit="1" customWidth="1"/>
    <col min="14855" max="14855" width="10.85546875" style="44" bestFit="1" customWidth="1"/>
    <col min="14856" max="14856" width="10" style="44" bestFit="1" customWidth="1"/>
    <col min="14857" max="14857" width="9" style="44" bestFit="1" customWidth="1"/>
    <col min="14858" max="14860" width="9.140625" style="44" customWidth="1"/>
    <col min="14861" max="15104" width="9.140625" style="44" hidden="1"/>
    <col min="15105" max="15106" width="9.140625" style="44" customWidth="1"/>
    <col min="15107" max="15107" width="52.85546875" style="44" customWidth="1"/>
    <col min="15108" max="15108" width="13.140625" style="44" bestFit="1" customWidth="1"/>
    <col min="15109" max="15110" width="10.140625" style="44" bestFit="1" customWidth="1"/>
    <col min="15111" max="15111" width="10.85546875" style="44" bestFit="1" customWidth="1"/>
    <col min="15112" max="15112" width="10" style="44" bestFit="1" customWidth="1"/>
    <col min="15113" max="15113" width="9" style="44" bestFit="1" customWidth="1"/>
    <col min="15114" max="15116" width="9.140625" style="44" customWidth="1"/>
    <col min="15117" max="15360" width="9.140625" style="44" hidden="1"/>
    <col min="15361" max="15362" width="9.140625" style="44" customWidth="1"/>
    <col min="15363" max="15363" width="52.85546875" style="44" customWidth="1"/>
    <col min="15364" max="15364" width="13.140625" style="44" bestFit="1" customWidth="1"/>
    <col min="15365" max="15366" width="10.140625" style="44" bestFit="1" customWidth="1"/>
    <col min="15367" max="15367" width="10.85546875" style="44" bestFit="1" customWidth="1"/>
    <col min="15368" max="15368" width="10" style="44" bestFit="1" customWidth="1"/>
    <col min="15369" max="15369" width="9" style="44" bestFit="1" customWidth="1"/>
    <col min="15370" max="15372" width="9.140625" style="44" customWidth="1"/>
    <col min="15373" max="15616" width="9.140625" style="44" hidden="1"/>
    <col min="15617" max="15618" width="9.140625" style="44" customWidth="1"/>
    <col min="15619" max="15619" width="52.85546875" style="44" customWidth="1"/>
    <col min="15620" max="15620" width="13.140625" style="44" bestFit="1" customWidth="1"/>
    <col min="15621" max="15622" width="10.140625" style="44" bestFit="1" customWidth="1"/>
    <col min="15623" max="15623" width="10.85546875" style="44" bestFit="1" customWidth="1"/>
    <col min="15624" max="15624" width="10" style="44" bestFit="1" customWidth="1"/>
    <col min="15625" max="15625" width="9" style="44" bestFit="1" customWidth="1"/>
    <col min="15626" max="15628" width="9.140625" style="44" customWidth="1"/>
    <col min="15629" max="15872" width="9.140625" style="44" hidden="1"/>
    <col min="15873" max="15874" width="9.140625" style="44" customWidth="1"/>
    <col min="15875" max="15875" width="52.85546875" style="44" customWidth="1"/>
    <col min="15876" max="15876" width="13.140625" style="44" bestFit="1" customWidth="1"/>
    <col min="15877" max="15878" width="10.140625" style="44" bestFit="1" customWidth="1"/>
    <col min="15879" max="15879" width="10.85546875" style="44" bestFit="1" customWidth="1"/>
    <col min="15880" max="15880" width="10" style="44" bestFit="1" customWidth="1"/>
    <col min="15881" max="15881" width="9" style="44" bestFit="1" customWidth="1"/>
    <col min="15882" max="15884" width="9.140625" style="44" customWidth="1"/>
    <col min="15885" max="16128" width="9.140625" style="44" hidden="1"/>
    <col min="16129" max="16130" width="9.140625" style="44" customWidth="1"/>
    <col min="16131" max="16131" width="52.85546875" style="44" customWidth="1"/>
    <col min="16132" max="16132" width="13.140625" style="44" bestFit="1" customWidth="1"/>
    <col min="16133" max="16134" width="10.140625" style="44" bestFit="1" customWidth="1"/>
    <col min="16135" max="16135" width="10.85546875" style="44" bestFit="1" customWidth="1"/>
    <col min="16136" max="16136" width="10" style="44" bestFit="1" customWidth="1"/>
    <col min="16137" max="16137" width="9" style="44" bestFit="1" customWidth="1"/>
    <col min="16138" max="16140" width="9.140625" style="44" customWidth="1"/>
    <col min="16141" max="16384" width="9.140625" style="44" hidden="1"/>
  </cols>
  <sheetData>
    <row r="1" spans="1:12" x14ac:dyDescent="0.25">
      <c r="A1" s="42"/>
      <c r="B1" s="42"/>
      <c r="C1" s="42"/>
      <c r="D1" s="135"/>
      <c r="E1" s="43"/>
      <c r="F1" s="43"/>
      <c r="G1" s="43"/>
      <c r="H1" s="42"/>
      <c r="I1" s="42"/>
      <c r="J1" s="42"/>
      <c r="K1" s="42"/>
      <c r="L1" s="42"/>
    </row>
    <row r="2" spans="1:12" ht="15" customHeight="1" x14ac:dyDescent="0.25">
      <c r="A2" s="42"/>
      <c r="B2" s="212" t="s">
        <v>170</v>
      </c>
      <c r="C2" s="212"/>
      <c r="D2" s="212"/>
      <c r="E2" s="212"/>
      <c r="F2" s="212"/>
      <c r="G2" s="212"/>
      <c r="H2" s="212"/>
      <c r="I2" s="212"/>
      <c r="J2" s="42"/>
      <c r="K2" s="42"/>
      <c r="L2" s="42"/>
    </row>
    <row r="3" spans="1:12" ht="15.75" thickBot="1" x14ac:dyDescent="0.3">
      <c r="A3" s="42"/>
      <c r="B3" s="42"/>
      <c r="C3" s="42"/>
      <c r="D3" s="136"/>
      <c r="E3" s="42"/>
      <c r="F3" s="42"/>
      <c r="G3" s="42"/>
      <c r="H3" s="42"/>
      <c r="I3" s="42"/>
      <c r="J3" s="42"/>
      <c r="K3" s="42"/>
      <c r="L3" s="42"/>
    </row>
    <row r="4" spans="1:12" ht="24.6" customHeight="1" thickBot="1" x14ac:dyDescent="0.3">
      <c r="A4" s="42"/>
      <c r="B4" s="213" t="s">
        <v>171</v>
      </c>
      <c r="C4" s="215" t="s">
        <v>172</v>
      </c>
      <c r="D4" s="217" t="s">
        <v>230</v>
      </c>
      <c r="E4" s="216" t="s">
        <v>295</v>
      </c>
      <c r="F4" s="216"/>
      <c r="G4" s="216"/>
      <c r="H4" s="216"/>
      <c r="I4" s="216"/>
      <c r="J4" s="42"/>
      <c r="K4" s="42"/>
      <c r="L4" s="42"/>
    </row>
    <row r="5" spans="1:12" ht="15.75" thickBot="1" x14ac:dyDescent="0.3">
      <c r="A5" s="42"/>
      <c r="B5" s="214"/>
      <c r="C5" s="215"/>
      <c r="D5" s="218"/>
      <c r="E5" s="157" t="s">
        <v>326</v>
      </c>
      <c r="F5" s="157" t="s">
        <v>327</v>
      </c>
      <c r="G5" s="157" t="s">
        <v>328</v>
      </c>
      <c r="H5" s="157" t="s">
        <v>296</v>
      </c>
      <c r="I5" s="157" t="s">
        <v>297</v>
      </c>
      <c r="J5" s="42"/>
      <c r="K5" s="42"/>
      <c r="L5" s="42"/>
    </row>
    <row r="6" spans="1:12" ht="15.75" customHeight="1" thickBot="1" x14ac:dyDescent="0.3">
      <c r="A6" s="42"/>
      <c r="B6" s="151"/>
      <c r="C6" s="211" t="s">
        <v>173</v>
      </c>
      <c r="D6" s="211"/>
      <c r="E6" s="211"/>
      <c r="F6" s="211"/>
      <c r="G6" s="211"/>
      <c r="H6" s="211"/>
      <c r="I6" s="211"/>
      <c r="J6" s="42"/>
      <c r="K6" s="42"/>
      <c r="L6" s="42"/>
    </row>
    <row r="7" spans="1:12" ht="15.75" thickBot="1" x14ac:dyDescent="0.3">
      <c r="A7" s="42"/>
      <c r="B7" s="144">
        <v>1</v>
      </c>
      <c r="C7" s="145" t="s">
        <v>233</v>
      </c>
      <c r="D7" s="146">
        <f t="shared" ref="D7:I7" si="0">D8</f>
        <v>0</v>
      </c>
      <c r="E7" s="150">
        <f t="shared" si="0"/>
        <v>0</v>
      </c>
      <c r="F7" s="150">
        <f t="shared" si="0"/>
        <v>0</v>
      </c>
      <c r="G7" s="150">
        <f>G8</f>
        <v>0</v>
      </c>
      <c r="H7" s="150">
        <f t="shared" si="0"/>
        <v>0</v>
      </c>
      <c r="I7" s="150">
        <f>I8</f>
        <v>0</v>
      </c>
      <c r="J7" s="42"/>
      <c r="K7" s="42"/>
      <c r="L7" s="42"/>
    </row>
    <row r="8" spans="1:12" ht="15.75" thickBot="1" x14ac:dyDescent="0.3">
      <c r="A8" s="42"/>
      <c r="B8" s="152">
        <v>2</v>
      </c>
      <c r="C8" s="153" t="s">
        <v>174</v>
      </c>
      <c r="D8" s="154"/>
      <c r="E8" s="155"/>
      <c r="F8" s="155"/>
      <c r="G8" s="155"/>
      <c r="H8" s="155"/>
      <c r="I8" s="155"/>
      <c r="J8" s="42"/>
      <c r="K8" s="42"/>
      <c r="L8" s="42"/>
    </row>
    <row r="9" spans="1:12" ht="15.75" thickBot="1" x14ac:dyDescent="0.3">
      <c r="A9" s="42"/>
      <c r="B9" s="144">
        <v>3</v>
      </c>
      <c r="C9" s="145" t="s">
        <v>234</v>
      </c>
      <c r="D9" s="146">
        <f>SUM(D10:D20)</f>
        <v>0</v>
      </c>
      <c r="E9" s="150">
        <f>SUM(E10:E20)</f>
        <v>0</v>
      </c>
      <c r="F9" s="150">
        <f>SUM(F10:F20)</f>
        <v>0</v>
      </c>
      <c r="G9" s="150">
        <f>SUM(G10:G20)</f>
        <v>0</v>
      </c>
      <c r="H9" s="150">
        <f t="shared" ref="H9" si="1">SUM(H10:H20)</f>
        <v>0</v>
      </c>
      <c r="I9" s="150">
        <f>SUM(I10:I20)</f>
        <v>0</v>
      </c>
      <c r="J9" s="42"/>
      <c r="K9" s="42"/>
      <c r="L9" s="42"/>
    </row>
    <row r="10" spans="1:12" ht="15.75" thickBot="1" x14ac:dyDescent="0.3">
      <c r="A10" s="42"/>
      <c r="B10" s="152">
        <v>4</v>
      </c>
      <c r="C10" s="153" t="s">
        <v>175</v>
      </c>
      <c r="D10" s="154"/>
      <c r="E10" s="155"/>
      <c r="F10" s="155"/>
      <c r="G10" s="155"/>
      <c r="H10" s="155"/>
      <c r="I10" s="155"/>
      <c r="J10" s="42"/>
      <c r="K10" s="42"/>
      <c r="L10" s="42"/>
    </row>
    <row r="11" spans="1:12" ht="15.75" thickBot="1" x14ac:dyDescent="0.3">
      <c r="A11" s="42"/>
      <c r="B11" s="152">
        <v>5</v>
      </c>
      <c r="C11" s="153" t="s">
        <v>176</v>
      </c>
      <c r="D11" s="154"/>
      <c r="E11" s="155"/>
      <c r="F11" s="155"/>
      <c r="G11" s="155"/>
      <c r="H11" s="155"/>
      <c r="I11" s="155"/>
      <c r="J11" s="42"/>
      <c r="K11" s="42"/>
      <c r="L11" s="42"/>
    </row>
    <row r="12" spans="1:12" ht="15.75" thickBot="1" x14ac:dyDescent="0.3">
      <c r="A12" s="42"/>
      <c r="B12" s="152">
        <v>6</v>
      </c>
      <c r="C12" s="153" t="s">
        <v>177</v>
      </c>
      <c r="D12" s="154"/>
      <c r="E12" s="155"/>
      <c r="F12" s="155"/>
      <c r="G12" s="155"/>
      <c r="H12" s="155"/>
      <c r="I12" s="155"/>
      <c r="J12" s="42"/>
      <c r="K12" s="42"/>
      <c r="L12" s="42"/>
    </row>
    <row r="13" spans="1:12" ht="15.75" thickBot="1" x14ac:dyDescent="0.3">
      <c r="A13" s="42"/>
      <c r="B13" s="152">
        <v>7</v>
      </c>
      <c r="C13" s="153" t="s">
        <v>178</v>
      </c>
      <c r="D13" s="154"/>
      <c r="E13" s="155"/>
      <c r="F13" s="155"/>
      <c r="G13" s="155"/>
      <c r="H13" s="155"/>
      <c r="I13" s="155"/>
      <c r="J13" s="42"/>
      <c r="K13" s="42"/>
      <c r="L13" s="42"/>
    </row>
    <row r="14" spans="1:12" ht="15.75" thickBot="1" x14ac:dyDescent="0.3">
      <c r="A14" s="42"/>
      <c r="B14" s="152">
        <v>8</v>
      </c>
      <c r="C14" s="153" t="s">
        <v>179</v>
      </c>
      <c r="D14" s="154"/>
      <c r="E14" s="155"/>
      <c r="F14" s="155"/>
      <c r="G14" s="155"/>
      <c r="H14" s="155"/>
      <c r="I14" s="155"/>
      <c r="J14" s="42"/>
      <c r="K14" s="42"/>
      <c r="L14" s="42"/>
    </row>
    <row r="15" spans="1:12" ht="15.75" thickBot="1" x14ac:dyDescent="0.3">
      <c r="A15" s="42"/>
      <c r="B15" s="152">
        <v>9</v>
      </c>
      <c r="C15" s="153" t="s">
        <v>180</v>
      </c>
      <c r="D15" s="154"/>
      <c r="E15" s="155"/>
      <c r="F15" s="155"/>
      <c r="G15" s="155"/>
      <c r="H15" s="155"/>
      <c r="I15" s="155"/>
      <c r="J15" s="42"/>
      <c r="K15" s="42"/>
      <c r="L15" s="42"/>
    </row>
    <row r="16" spans="1:12" ht="15.75" thickBot="1" x14ac:dyDescent="0.3">
      <c r="A16" s="42"/>
      <c r="B16" s="152">
        <v>10</v>
      </c>
      <c r="C16" s="153" t="s">
        <v>181</v>
      </c>
      <c r="D16" s="154"/>
      <c r="E16" s="155"/>
      <c r="F16" s="155"/>
      <c r="G16" s="155"/>
      <c r="H16" s="155"/>
      <c r="I16" s="155"/>
      <c r="J16" s="42"/>
      <c r="K16" s="42"/>
      <c r="L16" s="42"/>
    </row>
    <row r="17" spans="1:12" ht="15.75" thickBot="1" x14ac:dyDescent="0.3">
      <c r="A17" s="42"/>
      <c r="B17" s="152">
        <v>11</v>
      </c>
      <c r="C17" s="153" t="s">
        <v>182</v>
      </c>
      <c r="D17" s="154"/>
      <c r="E17" s="155"/>
      <c r="F17" s="155"/>
      <c r="G17" s="155"/>
      <c r="H17" s="155"/>
      <c r="I17" s="155"/>
      <c r="J17" s="42"/>
      <c r="K17" s="42"/>
      <c r="L17" s="42"/>
    </row>
    <row r="18" spans="1:12" ht="15.75" thickBot="1" x14ac:dyDescent="0.3">
      <c r="A18" s="42"/>
      <c r="B18" s="152">
        <v>12</v>
      </c>
      <c r="C18" s="153" t="s">
        <v>183</v>
      </c>
      <c r="D18" s="154"/>
      <c r="E18" s="155"/>
      <c r="F18" s="155"/>
      <c r="G18" s="155"/>
      <c r="H18" s="155"/>
      <c r="I18" s="155"/>
      <c r="J18" s="42"/>
      <c r="K18" s="42"/>
      <c r="L18" s="42"/>
    </row>
    <row r="19" spans="1:12" ht="15.75" thickBot="1" x14ac:dyDescent="0.3">
      <c r="A19" s="42"/>
      <c r="B19" s="152">
        <v>13</v>
      </c>
      <c r="C19" s="153" t="s">
        <v>184</v>
      </c>
      <c r="D19" s="154"/>
      <c r="E19" s="155"/>
      <c r="F19" s="155"/>
      <c r="G19" s="155"/>
      <c r="H19" s="155"/>
      <c r="I19" s="155"/>
      <c r="J19" s="42"/>
      <c r="K19" s="42"/>
      <c r="L19" s="42"/>
    </row>
    <row r="20" spans="1:12" ht="15.75" thickBot="1" x14ac:dyDescent="0.3">
      <c r="A20" s="42"/>
      <c r="B20" s="152">
        <v>14</v>
      </c>
      <c r="C20" s="153" t="s">
        <v>185</v>
      </c>
      <c r="D20" s="154"/>
      <c r="E20" s="155"/>
      <c r="F20" s="155"/>
      <c r="G20" s="155"/>
      <c r="H20" s="155"/>
      <c r="I20" s="155"/>
      <c r="J20" s="42"/>
      <c r="K20" s="42"/>
      <c r="L20" s="42"/>
    </row>
    <row r="21" spans="1:12" ht="25.9" customHeight="1" thickBot="1" x14ac:dyDescent="0.3">
      <c r="A21" s="42"/>
      <c r="B21" s="144">
        <v>15</v>
      </c>
      <c r="C21" s="145" t="s">
        <v>235</v>
      </c>
      <c r="D21" s="146">
        <f>D7-D9</f>
        <v>0</v>
      </c>
      <c r="E21" s="150">
        <f>E7-E9</f>
        <v>0</v>
      </c>
      <c r="F21" s="150">
        <f>F7-F9</f>
        <v>0</v>
      </c>
      <c r="G21" s="150">
        <f>G7-G9</f>
        <v>0</v>
      </c>
      <c r="H21" s="150">
        <f t="shared" ref="H21:I21" si="2">H7-H9</f>
        <v>0</v>
      </c>
      <c r="I21" s="150">
        <f t="shared" si="2"/>
        <v>0</v>
      </c>
      <c r="J21" s="42"/>
      <c r="K21" s="42"/>
      <c r="L21" s="42"/>
    </row>
    <row r="22" spans="1:12" ht="27" customHeight="1" thickBot="1" x14ac:dyDescent="0.3">
      <c r="A22" s="42"/>
      <c r="B22" s="152">
        <v>16</v>
      </c>
      <c r="C22" s="156" t="s">
        <v>236</v>
      </c>
      <c r="D22" s="154">
        <f>D23-D24+D25</f>
        <v>0</v>
      </c>
      <c r="E22" s="155">
        <f>E23-E24+E25</f>
        <v>0</v>
      </c>
      <c r="F22" s="155">
        <f>F23-F24+F25</f>
        <v>0</v>
      </c>
      <c r="G22" s="155">
        <f>G23-G24+G25</f>
        <v>0</v>
      </c>
      <c r="H22" s="155">
        <f t="shared" ref="H22" si="3">H23-H24+H25</f>
        <v>0</v>
      </c>
      <c r="I22" s="155">
        <f>I23-I24+I25</f>
        <v>0</v>
      </c>
      <c r="J22" s="42"/>
      <c r="K22" s="42"/>
      <c r="L22" s="42"/>
    </row>
    <row r="23" spans="1:12" ht="15.75" thickBot="1" x14ac:dyDescent="0.3">
      <c r="A23" s="42"/>
      <c r="B23" s="152">
        <v>17</v>
      </c>
      <c r="C23" s="153" t="s">
        <v>186</v>
      </c>
      <c r="D23" s="154"/>
      <c r="E23" s="155"/>
      <c r="F23" s="155"/>
      <c r="G23" s="155"/>
      <c r="H23" s="155"/>
      <c r="I23" s="155"/>
      <c r="J23" s="42"/>
      <c r="K23" s="42"/>
      <c r="L23" s="42"/>
    </row>
    <row r="24" spans="1:12" ht="15.75" thickBot="1" x14ac:dyDescent="0.3">
      <c r="A24" s="42"/>
      <c r="B24" s="152">
        <v>18</v>
      </c>
      <c r="C24" s="153" t="s">
        <v>187</v>
      </c>
      <c r="D24" s="154"/>
      <c r="E24" s="155"/>
      <c r="F24" s="155"/>
      <c r="G24" s="155"/>
      <c r="H24" s="155"/>
      <c r="I24" s="155"/>
      <c r="J24" s="42"/>
      <c r="K24" s="42"/>
      <c r="L24" s="42"/>
    </row>
    <row r="25" spans="1:12" ht="15.75" thickBot="1" x14ac:dyDescent="0.3">
      <c r="A25" s="42"/>
      <c r="B25" s="152">
        <v>19</v>
      </c>
      <c r="C25" s="153" t="s">
        <v>188</v>
      </c>
      <c r="D25" s="154"/>
      <c r="E25" s="155"/>
      <c r="F25" s="155"/>
      <c r="G25" s="155"/>
      <c r="H25" s="155"/>
      <c r="I25" s="155"/>
      <c r="J25" s="42"/>
      <c r="K25" s="42"/>
      <c r="L25" s="42"/>
    </row>
    <row r="26" spans="1:12" ht="15.75" thickBot="1" x14ac:dyDescent="0.3">
      <c r="A26" s="42"/>
      <c r="B26" s="152">
        <v>20</v>
      </c>
      <c r="C26" s="153" t="s">
        <v>189</v>
      </c>
      <c r="D26" s="154"/>
      <c r="E26" s="155"/>
      <c r="F26" s="155"/>
      <c r="G26" s="155"/>
      <c r="H26" s="155"/>
      <c r="I26" s="155"/>
      <c r="J26" s="42"/>
      <c r="K26" s="42"/>
      <c r="L26" s="42"/>
    </row>
    <row r="27" spans="1:12" ht="24" thickBot="1" x14ac:dyDescent="0.3">
      <c r="A27" s="42"/>
      <c r="B27" s="144">
        <v>21</v>
      </c>
      <c r="C27" s="145" t="s">
        <v>237</v>
      </c>
      <c r="D27" s="146">
        <f>D22+D26</f>
        <v>0</v>
      </c>
      <c r="E27" s="150">
        <f>E22+E26</f>
        <v>0</v>
      </c>
      <c r="F27" s="150">
        <f>F22+F26</f>
        <v>0</v>
      </c>
      <c r="G27" s="150">
        <f>G22+G26</f>
        <v>0</v>
      </c>
      <c r="H27" s="150">
        <f t="shared" ref="H27:I27" si="4">H22+H26</f>
        <v>0</v>
      </c>
      <c r="I27" s="150">
        <f t="shared" si="4"/>
        <v>0</v>
      </c>
      <c r="J27" s="42"/>
      <c r="K27" s="42"/>
      <c r="L27" s="42"/>
    </row>
    <row r="28" spans="1:12" ht="25.5" thickBot="1" x14ac:dyDescent="0.3">
      <c r="A28" s="42"/>
      <c r="B28" s="147">
        <v>22</v>
      </c>
      <c r="C28" s="148" t="s">
        <v>238</v>
      </c>
      <c r="D28" s="149">
        <f>D21-D27</f>
        <v>0</v>
      </c>
      <c r="E28" s="162">
        <f>E21-E27</f>
        <v>0</v>
      </c>
      <c r="F28" s="162">
        <f t="shared" ref="F28:G28" si="5">F21-F27</f>
        <v>0</v>
      </c>
      <c r="G28" s="162">
        <f t="shared" si="5"/>
        <v>0</v>
      </c>
      <c r="H28" s="162">
        <f>H21-H27</f>
        <v>0</v>
      </c>
      <c r="I28" s="162">
        <f>I21-I27</f>
        <v>0</v>
      </c>
      <c r="J28" s="42"/>
      <c r="K28" s="42"/>
      <c r="L28" s="42"/>
    </row>
    <row r="29" spans="1:12" x14ac:dyDescent="0.25">
      <c r="A29" s="42"/>
      <c r="B29" s="51"/>
      <c r="C29" s="49"/>
      <c r="D29" s="137"/>
      <c r="E29" s="50"/>
      <c r="F29" s="50"/>
      <c r="G29" s="50"/>
      <c r="H29" s="50"/>
      <c r="I29" s="50"/>
      <c r="J29" s="42"/>
      <c r="K29" s="42"/>
      <c r="L29" s="42"/>
    </row>
    <row r="30" spans="1:12" x14ac:dyDescent="0.25">
      <c r="A30" s="42"/>
      <c r="B30" s="42"/>
      <c r="C30" s="52" t="s">
        <v>232</v>
      </c>
      <c r="D30" s="138">
        <f>'1 - Buget&amp;Surse finantare'!C4</f>
        <v>0</v>
      </c>
      <c r="E30" s="42"/>
      <c r="F30" s="42"/>
      <c r="G30" s="42"/>
      <c r="H30" s="42"/>
      <c r="I30" s="42"/>
      <c r="J30" s="42"/>
      <c r="K30" s="42"/>
      <c r="L30" s="42"/>
    </row>
    <row r="31" spans="1:12" x14ac:dyDescent="0.25">
      <c r="A31" s="42"/>
      <c r="B31" s="42"/>
      <c r="C31" s="163" t="s">
        <v>169</v>
      </c>
      <c r="D31" s="164">
        <f>NPV(0.055,E28:I28)-D30</f>
        <v>0</v>
      </c>
      <c r="E31" s="42"/>
      <c r="F31" s="42"/>
      <c r="G31" s="42"/>
      <c r="H31" s="42"/>
      <c r="I31" s="42"/>
      <c r="J31" s="42"/>
      <c r="K31" s="42"/>
      <c r="L31" s="42"/>
    </row>
    <row r="32" spans="1:12" x14ac:dyDescent="0.25">
      <c r="A32" s="42"/>
      <c r="B32" s="42"/>
      <c r="C32" s="48" t="s">
        <v>228</v>
      </c>
      <c r="D32" s="139"/>
      <c r="E32" s="42"/>
      <c r="F32" s="42"/>
      <c r="G32" s="42"/>
      <c r="H32" s="42"/>
      <c r="I32" s="42"/>
      <c r="J32" s="42"/>
      <c r="K32" s="42"/>
      <c r="L32" s="42"/>
    </row>
    <row r="33" spans="1:12" x14ac:dyDescent="0.25">
      <c r="A33" s="42"/>
      <c r="B33" s="42"/>
      <c r="C33" s="42"/>
      <c r="D33" s="136"/>
      <c r="E33" s="42"/>
      <c r="F33" s="42"/>
      <c r="G33" s="42"/>
      <c r="H33" s="42"/>
      <c r="I33" s="42"/>
      <c r="J33" s="42"/>
      <c r="K33" s="42"/>
      <c r="L33" s="42"/>
    </row>
    <row r="34" spans="1:12" x14ac:dyDescent="0.25">
      <c r="A34" s="42"/>
      <c r="B34" s="42"/>
      <c r="C34" s="42"/>
      <c r="D34" s="136"/>
      <c r="E34" s="42"/>
      <c r="F34" s="42"/>
      <c r="G34" s="42"/>
      <c r="H34" s="42"/>
      <c r="I34" s="42"/>
      <c r="J34" s="42"/>
      <c r="K34" s="42"/>
      <c r="L34" s="42"/>
    </row>
    <row r="35" spans="1:12" x14ac:dyDescent="0.25">
      <c r="A35" s="42"/>
      <c r="B35" s="42"/>
      <c r="C35" s="42"/>
      <c r="D35" s="136"/>
      <c r="E35" s="42"/>
      <c r="F35" s="42"/>
      <c r="G35" s="42"/>
      <c r="H35" s="42"/>
      <c r="I35" s="42"/>
      <c r="J35" s="42"/>
      <c r="K35" s="42"/>
      <c r="L35" s="42"/>
    </row>
    <row r="36" spans="1:12" x14ac:dyDescent="0.25">
      <c r="A36" s="42"/>
      <c r="B36" s="42"/>
      <c r="C36" s="42"/>
      <c r="D36" s="136"/>
      <c r="E36" s="42"/>
      <c r="F36" s="42"/>
      <c r="G36" s="42"/>
      <c r="H36" s="42"/>
      <c r="I36" s="42"/>
      <c r="J36" s="42"/>
      <c r="K36" s="42"/>
      <c r="L36" s="42"/>
    </row>
    <row r="37" spans="1:12" x14ac:dyDescent="0.25">
      <c r="A37" s="42"/>
      <c r="B37" s="42"/>
      <c r="C37" s="42"/>
      <c r="D37" s="136"/>
      <c r="E37" s="42"/>
      <c r="F37" s="42"/>
      <c r="G37" s="42"/>
      <c r="H37" s="42"/>
      <c r="I37" s="42"/>
      <c r="J37" s="42"/>
      <c r="K37" s="42"/>
      <c r="L37" s="42"/>
    </row>
    <row r="38" spans="1:12" x14ac:dyDescent="0.25">
      <c r="A38" s="42"/>
      <c r="B38" s="42"/>
      <c r="C38" s="42"/>
      <c r="D38" s="136"/>
      <c r="E38" s="42"/>
      <c r="F38" s="42"/>
      <c r="G38" s="42"/>
      <c r="H38" s="42"/>
      <c r="I38" s="42"/>
      <c r="J38" s="42"/>
      <c r="K38" s="42"/>
      <c r="L38" s="42"/>
    </row>
    <row r="39" spans="1:12" x14ac:dyDescent="0.25">
      <c r="A39" s="42"/>
      <c r="B39" s="42"/>
      <c r="C39" s="42"/>
      <c r="D39" s="136"/>
      <c r="E39" s="42"/>
      <c r="F39" s="42"/>
      <c r="G39" s="42"/>
      <c r="H39" s="42"/>
      <c r="I39" s="42"/>
      <c r="J39" s="42"/>
      <c r="K39" s="42"/>
      <c r="L39" s="42"/>
    </row>
    <row r="40" spans="1:12" x14ac:dyDescent="0.25">
      <c r="A40" s="42"/>
      <c r="B40" s="42"/>
      <c r="C40" s="42"/>
      <c r="D40" s="136"/>
      <c r="E40" s="42"/>
      <c r="F40" s="42"/>
      <c r="G40" s="42"/>
      <c r="H40" s="42"/>
      <c r="I40" s="42"/>
      <c r="J40" s="42"/>
      <c r="K40" s="42"/>
      <c r="L40" s="42"/>
    </row>
    <row r="41" spans="1:12" x14ac:dyDescent="0.25">
      <c r="A41" s="42"/>
      <c r="B41" s="42"/>
      <c r="C41" s="42"/>
      <c r="D41" s="136"/>
      <c r="E41" s="42"/>
      <c r="F41" s="42"/>
      <c r="G41" s="42"/>
      <c r="H41" s="42"/>
      <c r="I41" s="42"/>
      <c r="J41" s="42"/>
      <c r="K41" s="42"/>
      <c r="L41" s="42"/>
    </row>
    <row r="42" spans="1:12" x14ac:dyDescent="0.25">
      <c r="A42" s="42"/>
      <c r="B42" s="42"/>
      <c r="C42" s="42"/>
      <c r="D42" s="136"/>
      <c r="E42" s="42"/>
      <c r="F42" s="42"/>
      <c r="G42" s="42"/>
      <c r="H42" s="42"/>
      <c r="I42" s="42"/>
      <c r="J42" s="42"/>
      <c r="K42" s="42"/>
      <c r="L42" s="42"/>
    </row>
    <row r="43" spans="1:12" x14ac:dyDescent="0.25">
      <c r="A43" s="42"/>
      <c r="B43" s="42"/>
      <c r="C43" s="42"/>
      <c r="D43" s="136"/>
      <c r="E43" s="42"/>
      <c r="F43" s="42"/>
      <c r="G43" s="42"/>
      <c r="H43" s="42"/>
      <c r="I43" s="42"/>
      <c r="J43" s="42"/>
      <c r="K43" s="42"/>
      <c r="L43" s="42"/>
    </row>
    <row r="44" spans="1:12" x14ac:dyDescent="0.25">
      <c r="A44" s="42"/>
      <c r="B44" s="42"/>
      <c r="C44" s="42"/>
      <c r="D44" s="136"/>
      <c r="E44" s="42"/>
      <c r="F44" s="42"/>
      <c r="G44" s="42"/>
      <c r="H44" s="42"/>
      <c r="I44" s="42"/>
      <c r="J44" s="42"/>
      <c r="K44" s="42"/>
      <c r="L44" s="42"/>
    </row>
    <row r="45" spans="1:12" x14ac:dyDescent="0.25">
      <c r="A45" s="42"/>
      <c r="B45" s="42"/>
      <c r="C45" s="42"/>
      <c r="D45" s="136"/>
      <c r="E45" s="42"/>
      <c r="F45" s="42"/>
      <c r="G45" s="42"/>
      <c r="H45" s="42"/>
      <c r="I45" s="42"/>
      <c r="J45" s="42"/>
      <c r="K45" s="42"/>
      <c r="L45" s="42"/>
    </row>
    <row r="46" spans="1:12" x14ac:dyDescent="0.25">
      <c r="A46" s="42"/>
      <c r="B46" s="42"/>
      <c r="C46" s="42"/>
      <c r="D46" s="136"/>
      <c r="E46" s="42"/>
      <c r="F46" s="42"/>
      <c r="G46" s="42"/>
      <c r="H46" s="42"/>
      <c r="I46" s="42"/>
      <c r="J46" s="42"/>
      <c r="K46" s="42"/>
      <c r="L46" s="42"/>
    </row>
    <row r="47" spans="1:12" x14ac:dyDescent="0.25"/>
    <row r="48" spans="1:12" x14ac:dyDescent="0.25"/>
    <row r="49" x14ac:dyDescent="0.25"/>
    <row r="50" x14ac:dyDescent="0.25"/>
    <row r="51" x14ac:dyDescent="0.25"/>
    <row r="52" x14ac:dyDescent="0.25"/>
    <row r="53" x14ac:dyDescent="0.25"/>
    <row r="54" x14ac:dyDescent="0.25"/>
    <row r="55" x14ac:dyDescent="0.25"/>
    <row r="56" x14ac:dyDescent="0.25"/>
    <row r="57" x14ac:dyDescent="0.25"/>
    <row r="58" x14ac:dyDescent="0.25"/>
    <row r="59" x14ac:dyDescent="0.25"/>
    <row r="60" x14ac:dyDescent="0.25"/>
    <row r="61" x14ac:dyDescent="0.25"/>
    <row r="62" x14ac:dyDescent="0.25"/>
    <row r="63" x14ac:dyDescent="0.25"/>
  </sheetData>
  <mergeCells count="6">
    <mergeCell ref="C6:I6"/>
    <mergeCell ref="B2:I2"/>
    <mergeCell ref="B4:B5"/>
    <mergeCell ref="C4:C5"/>
    <mergeCell ref="E4:I4"/>
    <mergeCell ref="D4:D5"/>
  </mergeCells>
  <phoneticPr fontId="30" type="noConversion"/>
  <pageMargins left="0.70866141732283472" right="0.70866141732283472" top="0.74803149606299213" bottom="0.74803149606299213" header="0.31496062992125984" footer="0.31496062992125984"/>
  <pageSetup paperSize="9" scale="77"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J56"/>
  <sheetViews>
    <sheetView zoomScale="115" zoomScaleNormal="115" workbookViewId="0">
      <pane ySplit="1" topLeftCell="A35" activePane="bottomLeft" state="frozen"/>
      <selection pane="bottomLeft" activeCell="N13" sqref="N13"/>
    </sheetView>
  </sheetViews>
  <sheetFormatPr defaultRowHeight="15" x14ac:dyDescent="0.25"/>
  <cols>
    <col min="1" max="1" width="8.28515625" customWidth="1"/>
    <col min="2" max="2" width="69" customWidth="1"/>
    <col min="3" max="3" width="12.140625" customWidth="1"/>
    <col min="5" max="5" width="8.5703125" customWidth="1"/>
    <col min="6" max="6" width="10.140625" customWidth="1"/>
    <col min="7" max="7" width="9.42578125" customWidth="1"/>
    <col min="8" max="9" width="10.42578125" customWidth="1"/>
    <col min="10" max="10" width="20.140625" customWidth="1"/>
  </cols>
  <sheetData>
    <row r="2" spans="1:10" x14ac:dyDescent="0.25">
      <c r="A2" s="37"/>
      <c r="B2" s="38" t="s">
        <v>156</v>
      </c>
      <c r="C2" s="37"/>
    </row>
    <row r="3" spans="1:10" x14ac:dyDescent="0.25">
      <c r="A3" s="76" t="s">
        <v>312</v>
      </c>
      <c r="B3" s="76" t="s">
        <v>157</v>
      </c>
      <c r="C3" s="76" t="s">
        <v>158</v>
      </c>
    </row>
    <row r="4" spans="1:10" x14ac:dyDescent="0.25">
      <c r="A4" s="77" t="s">
        <v>305</v>
      </c>
      <c r="B4" s="77" t="s">
        <v>214</v>
      </c>
      <c r="C4" s="92">
        <f>H56</f>
        <v>0</v>
      </c>
    </row>
    <row r="5" spans="1:10" x14ac:dyDescent="0.25">
      <c r="A5" s="56" t="s">
        <v>301</v>
      </c>
      <c r="B5" s="56" t="s">
        <v>309</v>
      </c>
      <c r="C5" s="78">
        <f>C4-C6</f>
        <v>0</v>
      </c>
    </row>
    <row r="6" spans="1:10" x14ac:dyDescent="0.25">
      <c r="A6" s="56" t="s">
        <v>303</v>
      </c>
      <c r="B6" s="56" t="s">
        <v>302</v>
      </c>
      <c r="C6" s="159">
        <f>I51</f>
        <v>0</v>
      </c>
    </row>
    <row r="7" spans="1:10" x14ac:dyDescent="0.25">
      <c r="A7" s="219" t="s">
        <v>304</v>
      </c>
      <c r="B7" s="79" t="s">
        <v>308</v>
      </c>
      <c r="C7" s="158">
        <f>J56</f>
        <v>0</v>
      </c>
    </row>
    <row r="8" spans="1:10" x14ac:dyDescent="0.25">
      <c r="A8" s="219"/>
      <c r="B8" s="88" t="s">
        <v>307</v>
      </c>
      <c r="C8" s="89"/>
    </row>
    <row r="9" spans="1:10" x14ac:dyDescent="0.25">
      <c r="A9" s="77" t="s">
        <v>306</v>
      </c>
      <c r="B9" s="56" t="s">
        <v>319</v>
      </c>
      <c r="C9" s="78">
        <f>C6-C7</f>
        <v>0</v>
      </c>
    </row>
    <row r="10" spans="1:10" x14ac:dyDescent="0.25">
      <c r="B10" s="228" t="s">
        <v>242</v>
      </c>
      <c r="C10" s="228"/>
      <c r="D10" s="228"/>
      <c r="E10" s="228"/>
      <c r="F10" s="228"/>
      <c r="G10" s="228"/>
      <c r="H10" s="228"/>
      <c r="I10" s="228"/>
      <c r="J10" s="228"/>
    </row>
    <row r="11" spans="1:10" ht="15.75" customHeight="1" x14ac:dyDescent="0.25">
      <c r="B11" s="222" t="s">
        <v>155</v>
      </c>
      <c r="C11" s="222" t="s">
        <v>240</v>
      </c>
      <c r="D11" s="222" t="s">
        <v>199</v>
      </c>
      <c r="E11" s="222" t="s">
        <v>239</v>
      </c>
      <c r="F11" s="222" t="s">
        <v>317</v>
      </c>
      <c r="G11" s="222" t="s">
        <v>315</v>
      </c>
      <c r="H11" s="220" t="s">
        <v>316</v>
      </c>
      <c r="I11" s="226" t="s">
        <v>302</v>
      </c>
      <c r="J11" s="226" t="s">
        <v>314</v>
      </c>
    </row>
    <row r="12" spans="1:10" ht="30" customHeight="1" x14ac:dyDescent="0.25">
      <c r="B12" s="222"/>
      <c r="C12" s="222"/>
      <c r="D12" s="222"/>
      <c r="E12" s="222"/>
      <c r="F12" s="222"/>
      <c r="G12" s="222"/>
      <c r="H12" s="220"/>
      <c r="I12" s="227"/>
      <c r="J12" s="227"/>
    </row>
    <row r="13" spans="1:10" ht="14.45" customHeight="1" x14ac:dyDescent="0.25">
      <c r="B13" s="222"/>
      <c r="C13" s="222"/>
      <c r="D13" s="94">
        <v>1</v>
      </c>
      <c r="E13" s="94">
        <v>2</v>
      </c>
      <c r="F13" s="94" t="s">
        <v>241</v>
      </c>
      <c r="G13" s="94">
        <v>4</v>
      </c>
      <c r="H13" s="94" t="s">
        <v>311</v>
      </c>
      <c r="I13" s="94">
        <v>6</v>
      </c>
      <c r="J13" s="94">
        <v>7</v>
      </c>
    </row>
    <row r="14" spans="1:10" x14ac:dyDescent="0.25">
      <c r="B14" s="223" t="s">
        <v>200</v>
      </c>
      <c r="C14" s="224"/>
      <c r="D14" s="224"/>
      <c r="E14" s="224"/>
      <c r="F14" s="224"/>
      <c r="G14" s="224"/>
      <c r="H14" s="224"/>
      <c r="I14" s="224"/>
      <c r="J14" s="225"/>
    </row>
    <row r="15" spans="1:10" x14ac:dyDescent="0.25">
      <c r="B15" s="229" t="s">
        <v>206</v>
      </c>
      <c r="C15" s="80"/>
      <c r="D15" s="81"/>
      <c r="E15" s="82"/>
      <c r="F15" s="166">
        <f>D15*E15</f>
        <v>0</v>
      </c>
      <c r="G15" s="82"/>
      <c r="H15" s="83">
        <f>F15+G15</f>
        <v>0</v>
      </c>
      <c r="I15" s="83"/>
      <c r="J15" s="83"/>
    </row>
    <row r="16" spans="1:10" x14ac:dyDescent="0.25">
      <c r="B16" s="229"/>
      <c r="C16" s="80"/>
      <c r="D16" s="80"/>
      <c r="E16" s="82"/>
      <c r="F16" s="166">
        <f t="shared" ref="F16:F43" si="0">D16*E16</f>
        <v>0</v>
      </c>
      <c r="G16" s="82"/>
      <c r="H16" s="83">
        <f t="shared" ref="H16:H44" si="1">F16+G16</f>
        <v>0</v>
      </c>
      <c r="I16" s="83"/>
      <c r="J16" s="83"/>
    </row>
    <row r="17" spans="2:10" ht="32.25" customHeight="1" x14ac:dyDescent="0.25">
      <c r="B17" s="229"/>
      <c r="C17" s="84"/>
      <c r="D17" s="84"/>
      <c r="E17" s="85"/>
      <c r="F17" s="166">
        <f>D17*E17</f>
        <v>0</v>
      </c>
      <c r="G17" s="85"/>
      <c r="H17" s="83">
        <f t="shared" si="1"/>
        <v>0</v>
      </c>
      <c r="I17" s="85"/>
      <c r="J17" s="85"/>
    </row>
    <row r="18" spans="2:10" ht="27" customHeight="1" x14ac:dyDescent="0.25">
      <c r="B18" s="229" t="s">
        <v>207</v>
      </c>
      <c r="C18" s="84"/>
      <c r="D18" s="84"/>
      <c r="E18" s="85"/>
      <c r="F18" s="166">
        <f t="shared" si="0"/>
        <v>0</v>
      </c>
      <c r="G18" s="85"/>
      <c r="H18" s="83">
        <f t="shared" si="1"/>
        <v>0</v>
      </c>
      <c r="I18" s="83"/>
      <c r="J18" s="83"/>
    </row>
    <row r="19" spans="2:10" ht="32.450000000000003" customHeight="1" x14ac:dyDescent="0.25">
      <c r="B19" s="229"/>
      <c r="C19" s="84"/>
      <c r="D19" s="84"/>
      <c r="E19" s="85"/>
      <c r="F19" s="166">
        <f t="shared" si="0"/>
        <v>0</v>
      </c>
      <c r="G19" s="85"/>
      <c r="H19" s="83">
        <f t="shared" si="1"/>
        <v>0</v>
      </c>
      <c r="I19" s="83"/>
      <c r="J19" s="83"/>
    </row>
    <row r="20" spans="2:10" ht="19.149999999999999" customHeight="1" x14ac:dyDescent="0.25">
      <c r="B20" s="229"/>
      <c r="C20" s="84"/>
      <c r="D20" s="84"/>
      <c r="E20" s="85"/>
      <c r="F20" s="166">
        <f t="shared" si="0"/>
        <v>0</v>
      </c>
      <c r="G20" s="85"/>
      <c r="H20" s="83">
        <f t="shared" si="1"/>
        <v>0</v>
      </c>
      <c r="I20" s="83"/>
      <c r="J20" s="83"/>
    </row>
    <row r="21" spans="2:10" x14ac:dyDescent="0.25">
      <c r="B21" s="229" t="s">
        <v>208</v>
      </c>
      <c r="C21" s="84"/>
      <c r="D21" s="84"/>
      <c r="E21" s="85"/>
      <c r="F21" s="166">
        <f t="shared" si="0"/>
        <v>0</v>
      </c>
      <c r="G21" s="85"/>
      <c r="H21" s="83">
        <f t="shared" si="1"/>
        <v>0</v>
      </c>
      <c r="I21" s="83"/>
      <c r="J21" s="83"/>
    </row>
    <row r="22" spans="2:10" x14ac:dyDescent="0.25">
      <c r="B22" s="229"/>
      <c r="C22" s="84"/>
      <c r="D22" s="84"/>
      <c r="E22" s="85"/>
      <c r="F22" s="166">
        <f t="shared" si="0"/>
        <v>0</v>
      </c>
      <c r="G22" s="85"/>
      <c r="H22" s="83">
        <f t="shared" si="1"/>
        <v>0</v>
      </c>
      <c r="I22" s="83"/>
      <c r="J22" s="83"/>
    </row>
    <row r="23" spans="2:10" x14ac:dyDescent="0.25">
      <c r="B23" s="229"/>
      <c r="C23" s="84"/>
      <c r="D23" s="84"/>
      <c r="E23" s="85"/>
      <c r="F23" s="166">
        <f t="shared" si="0"/>
        <v>0</v>
      </c>
      <c r="G23" s="85"/>
      <c r="H23" s="83">
        <f t="shared" si="1"/>
        <v>0</v>
      </c>
      <c r="I23" s="83"/>
      <c r="J23" s="83"/>
    </row>
    <row r="24" spans="2:10" ht="62.45" customHeight="1" x14ac:dyDescent="0.25">
      <c r="B24" s="229" t="s">
        <v>209</v>
      </c>
      <c r="C24" s="84"/>
      <c r="D24" s="84"/>
      <c r="E24" s="85"/>
      <c r="F24" s="166">
        <f t="shared" si="0"/>
        <v>0</v>
      </c>
      <c r="G24" s="85"/>
      <c r="H24" s="83">
        <f t="shared" si="1"/>
        <v>0</v>
      </c>
      <c r="I24" s="83"/>
      <c r="J24" s="83"/>
    </row>
    <row r="25" spans="2:10" ht="44.25" customHeight="1" x14ac:dyDescent="0.25">
      <c r="B25" s="229"/>
      <c r="C25" s="84"/>
      <c r="D25" s="84"/>
      <c r="E25" s="85"/>
      <c r="F25" s="166">
        <f t="shared" si="0"/>
        <v>0</v>
      </c>
      <c r="G25" s="85"/>
      <c r="H25" s="83">
        <f t="shared" si="1"/>
        <v>0</v>
      </c>
      <c r="I25" s="83"/>
      <c r="J25" s="83"/>
    </row>
    <row r="26" spans="2:10" ht="33" customHeight="1" x14ac:dyDescent="0.25">
      <c r="B26" s="229"/>
      <c r="C26" s="84"/>
      <c r="D26" s="84"/>
      <c r="E26" s="85"/>
      <c r="F26" s="166">
        <f t="shared" si="0"/>
        <v>0</v>
      </c>
      <c r="G26" s="85"/>
      <c r="H26" s="83">
        <f t="shared" si="1"/>
        <v>0</v>
      </c>
      <c r="I26" s="83"/>
      <c r="J26" s="83"/>
    </row>
    <row r="27" spans="2:10" ht="12.75" customHeight="1" x14ac:dyDescent="0.25">
      <c r="B27" s="221" t="s">
        <v>210</v>
      </c>
      <c r="C27" s="84"/>
      <c r="D27" s="84"/>
      <c r="E27" s="85"/>
      <c r="F27" s="166">
        <f t="shared" si="0"/>
        <v>0</v>
      </c>
      <c r="G27" s="85"/>
      <c r="H27" s="83">
        <f t="shared" si="1"/>
        <v>0</v>
      </c>
      <c r="I27" s="83"/>
      <c r="J27" s="83"/>
    </row>
    <row r="28" spans="2:10" ht="12.75" customHeight="1" x14ac:dyDescent="0.25">
      <c r="B28" s="221"/>
      <c r="C28" s="84"/>
      <c r="D28" s="84"/>
      <c r="E28" s="85"/>
      <c r="F28" s="166">
        <f t="shared" si="0"/>
        <v>0</v>
      </c>
      <c r="G28" s="85"/>
      <c r="H28" s="83">
        <f t="shared" si="1"/>
        <v>0</v>
      </c>
      <c r="I28" s="83"/>
      <c r="J28" s="83"/>
    </row>
    <row r="29" spans="2:10" ht="12.75" customHeight="1" x14ac:dyDescent="0.25">
      <c r="B29" s="221"/>
      <c r="C29" s="84"/>
      <c r="D29" s="84"/>
      <c r="E29" s="85"/>
      <c r="F29" s="166">
        <f t="shared" si="0"/>
        <v>0</v>
      </c>
      <c r="G29" s="85"/>
      <c r="H29" s="83">
        <f t="shared" si="1"/>
        <v>0</v>
      </c>
      <c r="I29" s="83"/>
      <c r="J29" s="83"/>
    </row>
    <row r="30" spans="2:10" x14ac:dyDescent="0.25">
      <c r="B30" s="221" t="s">
        <v>211</v>
      </c>
      <c r="C30" s="84"/>
      <c r="D30" s="84"/>
      <c r="E30" s="85"/>
      <c r="F30" s="166">
        <f t="shared" si="0"/>
        <v>0</v>
      </c>
      <c r="G30" s="85"/>
      <c r="H30" s="83">
        <f t="shared" si="1"/>
        <v>0</v>
      </c>
      <c r="I30" s="83"/>
      <c r="J30" s="83"/>
    </row>
    <row r="31" spans="2:10" x14ac:dyDescent="0.25">
      <c r="B31" s="221"/>
      <c r="C31" s="84"/>
      <c r="D31" s="84"/>
      <c r="E31" s="85"/>
      <c r="F31" s="166">
        <f t="shared" si="0"/>
        <v>0</v>
      </c>
      <c r="G31" s="85"/>
      <c r="H31" s="83">
        <f t="shared" si="1"/>
        <v>0</v>
      </c>
      <c r="I31" s="83"/>
      <c r="J31" s="83"/>
    </row>
    <row r="32" spans="2:10" x14ac:dyDescent="0.25">
      <c r="B32" s="221"/>
      <c r="C32" s="84"/>
      <c r="D32" s="84"/>
      <c r="E32" s="85"/>
      <c r="F32" s="166">
        <f t="shared" si="0"/>
        <v>0</v>
      </c>
      <c r="G32" s="85"/>
      <c r="H32" s="83">
        <f t="shared" si="1"/>
        <v>0</v>
      </c>
      <c r="I32" s="83"/>
      <c r="J32" s="83"/>
    </row>
    <row r="33" spans="2:10" x14ac:dyDescent="0.25">
      <c r="B33" s="221" t="s">
        <v>212</v>
      </c>
      <c r="C33" s="84"/>
      <c r="D33" s="84"/>
      <c r="E33" s="85"/>
      <c r="F33" s="166">
        <f t="shared" si="0"/>
        <v>0</v>
      </c>
      <c r="G33" s="85"/>
      <c r="H33" s="83">
        <f t="shared" si="1"/>
        <v>0</v>
      </c>
      <c r="I33" s="83"/>
      <c r="J33" s="83"/>
    </row>
    <row r="34" spans="2:10" x14ac:dyDescent="0.25">
      <c r="B34" s="221"/>
      <c r="C34" s="84"/>
      <c r="D34" s="84"/>
      <c r="E34" s="85"/>
      <c r="F34" s="166">
        <f t="shared" si="0"/>
        <v>0</v>
      </c>
      <c r="G34" s="85"/>
      <c r="H34" s="83">
        <f t="shared" si="1"/>
        <v>0</v>
      </c>
      <c r="I34" s="83"/>
      <c r="J34" s="83"/>
    </row>
    <row r="35" spans="2:10" ht="13.5" customHeight="1" x14ac:dyDescent="0.25">
      <c r="B35" s="221"/>
      <c r="C35" s="84"/>
      <c r="D35" s="84"/>
      <c r="E35" s="85"/>
      <c r="F35" s="166">
        <f t="shared" si="0"/>
        <v>0</v>
      </c>
      <c r="G35" s="85"/>
      <c r="H35" s="83">
        <f t="shared" si="1"/>
        <v>0</v>
      </c>
      <c r="I35" s="83"/>
      <c r="J35" s="83"/>
    </row>
    <row r="36" spans="2:10" x14ac:dyDescent="0.25">
      <c r="B36" s="221" t="s">
        <v>213</v>
      </c>
      <c r="C36" s="84"/>
      <c r="D36" s="84"/>
      <c r="E36" s="85"/>
      <c r="F36" s="166">
        <f t="shared" si="0"/>
        <v>0</v>
      </c>
      <c r="G36" s="85"/>
      <c r="H36" s="83">
        <f t="shared" si="1"/>
        <v>0</v>
      </c>
      <c r="I36" s="83"/>
      <c r="J36" s="83"/>
    </row>
    <row r="37" spans="2:10" x14ac:dyDescent="0.25">
      <c r="B37" s="221"/>
      <c r="C37" s="84"/>
      <c r="D37" s="84"/>
      <c r="E37" s="85"/>
      <c r="F37" s="166">
        <f t="shared" si="0"/>
        <v>0</v>
      </c>
      <c r="G37" s="85"/>
      <c r="H37" s="83">
        <f t="shared" si="1"/>
        <v>0</v>
      </c>
      <c r="I37" s="83"/>
      <c r="J37" s="83"/>
    </row>
    <row r="38" spans="2:10" x14ac:dyDescent="0.25">
      <c r="B38" s="221"/>
      <c r="C38" s="84"/>
      <c r="D38" s="84"/>
      <c r="E38" s="85"/>
      <c r="F38" s="166">
        <f t="shared" si="0"/>
        <v>0</v>
      </c>
      <c r="G38" s="85"/>
      <c r="H38" s="83">
        <f t="shared" si="1"/>
        <v>0</v>
      </c>
      <c r="I38" s="83"/>
      <c r="J38" s="83"/>
    </row>
    <row r="39" spans="2:10" x14ac:dyDescent="0.25">
      <c r="B39" s="221" t="s">
        <v>229</v>
      </c>
      <c r="C39" s="84"/>
      <c r="D39" s="84"/>
      <c r="E39" s="85"/>
      <c r="F39" s="166">
        <f t="shared" si="0"/>
        <v>0</v>
      </c>
      <c r="G39" s="85"/>
      <c r="H39" s="83">
        <f t="shared" si="1"/>
        <v>0</v>
      </c>
      <c r="I39" s="83"/>
      <c r="J39" s="83"/>
    </row>
    <row r="40" spans="2:10" x14ac:dyDescent="0.25">
      <c r="B40" s="221"/>
      <c r="C40" s="84"/>
      <c r="D40" s="84"/>
      <c r="E40" s="85"/>
      <c r="F40" s="166">
        <f t="shared" si="0"/>
        <v>0</v>
      </c>
      <c r="G40" s="85"/>
      <c r="H40" s="83">
        <f t="shared" si="1"/>
        <v>0</v>
      </c>
      <c r="I40" s="83"/>
      <c r="J40" s="83"/>
    </row>
    <row r="41" spans="2:10" ht="16.899999999999999" customHeight="1" x14ac:dyDescent="0.25">
      <c r="B41" s="221"/>
      <c r="C41" s="84"/>
      <c r="D41" s="84"/>
      <c r="E41" s="85"/>
      <c r="F41" s="166">
        <f t="shared" si="0"/>
        <v>0</v>
      </c>
      <c r="G41" s="85"/>
      <c r="H41" s="83">
        <f t="shared" si="1"/>
        <v>0</v>
      </c>
      <c r="I41" s="83"/>
      <c r="J41" s="83"/>
    </row>
    <row r="42" spans="2:10" x14ac:dyDescent="0.25">
      <c r="B42" s="221" t="s">
        <v>201</v>
      </c>
      <c r="C42" s="84"/>
      <c r="D42" s="84"/>
      <c r="E42" s="85"/>
      <c r="F42" s="166">
        <f t="shared" si="0"/>
        <v>0</v>
      </c>
      <c r="G42" s="85"/>
      <c r="H42" s="83">
        <f t="shared" si="1"/>
        <v>0</v>
      </c>
      <c r="I42" s="83"/>
      <c r="J42" s="83"/>
    </row>
    <row r="43" spans="2:10" x14ac:dyDescent="0.25">
      <c r="B43" s="221"/>
      <c r="C43" s="84"/>
      <c r="D43" s="84"/>
      <c r="E43" s="85"/>
      <c r="F43" s="166">
        <f t="shared" si="0"/>
        <v>0</v>
      </c>
      <c r="G43" s="85"/>
      <c r="H43" s="83">
        <f t="shared" si="1"/>
        <v>0</v>
      </c>
      <c r="I43" s="83"/>
      <c r="J43" s="83"/>
    </row>
    <row r="44" spans="2:10" ht="23.25" customHeight="1" x14ac:dyDescent="0.25">
      <c r="B44" s="221"/>
      <c r="C44" s="84"/>
      <c r="D44" s="84"/>
      <c r="E44" s="85"/>
      <c r="F44" s="166">
        <f>D44*E44</f>
        <v>0</v>
      </c>
      <c r="G44" s="85"/>
      <c r="H44" s="83">
        <f t="shared" si="1"/>
        <v>0</v>
      </c>
      <c r="I44" s="83"/>
      <c r="J44" s="83"/>
    </row>
    <row r="45" spans="2:10" x14ac:dyDescent="0.25">
      <c r="B45" s="223" t="s">
        <v>202</v>
      </c>
      <c r="C45" s="224"/>
      <c r="D45" s="224"/>
      <c r="E45" s="225"/>
      <c r="F45" s="122">
        <f>SUM(F15:F44)</f>
        <v>0</v>
      </c>
      <c r="G45" s="122">
        <f>SUM(G15:G44)</f>
        <v>0</v>
      </c>
      <c r="H45" s="122">
        <f>SUM(H15:H44)</f>
        <v>0</v>
      </c>
      <c r="I45" s="122">
        <f t="shared" ref="I45" si="2">SUM(I15:I44)</f>
        <v>0</v>
      </c>
      <c r="J45" s="122">
        <f>SUM(J15:J44)</f>
        <v>0</v>
      </c>
    </row>
    <row r="46" spans="2:10" ht="15" customHeight="1" x14ac:dyDescent="0.25">
      <c r="B46" s="223" t="s">
        <v>203</v>
      </c>
      <c r="C46" s="224"/>
      <c r="D46" s="224"/>
      <c r="E46" s="224"/>
      <c r="F46" s="224"/>
      <c r="G46" s="224"/>
      <c r="H46" s="224"/>
      <c r="I46" s="224"/>
      <c r="J46" s="225"/>
    </row>
    <row r="47" spans="2:10" x14ac:dyDescent="0.25">
      <c r="B47" s="221" t="s">
        <v>204</v>
      </c>
      <c r="C47" s="84"/>
      <c r="D47" s="84"/>
      <c r="E47" s="85"/>
      <c r="F47" s="85">
        <f>D47*E47</f>
        <v>0</v>
      </c>
      <c r="G47" s="85"/>
      <c r="H47" s="83">
        <f>F47+G47</f>
        <v>0</v>
      </c>
      <c r="I47" s="83"/>
      <c r="J47" s="83"/>
    </row>
    <row r="48" spans="2:10" x14ac:dyDescent="0.25">
      <c r="B48" s="221"/>
      <c r="C48" s="84"/>
      <c r="D48" s="84"/>
      <c r="E48" s="85"/>
      <c r="F48" s="85">
        <f t="shared" ref="F48:F49" si="3">D48*E48</f>
        <v>0</v>
      </c>
      <c r="G48" s="85"/>
      <c r="H48" s="83">
        <f t="shared" ref="H48:H49" si="4">F48+G48</f>
        <v>0</v>
      </c>
      <c r="I48" s="83"/>
      <c r="J48" s="83"/>
    </row>
    <row r="49" spans="2:10" ht="93.75" customHeight="1" x14ac:dyDescent="0.25">
      <c r="B49" s="221"/>
      <c r="C49" s="84"/>
      <c r="D49" s="84"/>
      <c r="E49" s="85"/>
      <c r="F49" s="85">
        <f t="shared" si="3"/>
        <v>0</v>
      </c>
      <c r="G49" s="85"/>
      <c r="H49" s="83">
        <f t="shared" si="4"/>
        <v>0</v>
      </c>
      <c r="I49" s="83"/>
      <c r="J49" s="83"/>
    </row>
    <row r="50" spans="2:10" x14ac:dyDescent="0.25">
      <c r="B50" s="223" t="s">
        <v>205</v>
      </c>
      <c r="C50" s="224"/>
      <c r="D50" s="224"/>
      <c r="E50" s="225"/>
      <c r="F50" s="87">
        <f>SUM(F47:F49)</f>
        <v>0</v>
      </c>
      <c r="G50" s="87">
        <f>SUM(G47:G49)</f>
        <v>0</v>
      </c>
      <c r="H50" s="87">
        <f>SUM(H47:H49)</f>
        <v>0</v>
      </c>
      <c r="I50" s="87">
        <f t="shared" ref="I50" si="5">SUM(I47:I49)</f>
        <v>0</v>
      </c>
      <c r="J50" s="87">
        <f>SUM(J47:J49)</f>
        <v>0</v>
      </c>
    </row>
    <row r="51" spans="2:10" x14ac:dyDescent="0.25">
      <c r="B51" s="223" t="s">
        <v>313</v>
      </c>
      <c r="C51" s="224"/>
      <c r="D51" s="224"/>
      <c r="E51" s="225"/>
      <c r="F51" s="87">
        <f>F45+F50</f>
        <v>0</v>
      </c>
      <c r="G51" s="87">
        <f t="shared" ref="G51" si="6">G45+G50</f>
        <v>0</v>
      </c>
      <c r="H51" s="87">
        <f>H45+H50</f>
        <v>0</v>
      </c>
      <c r="I51" s="87">
        <f>I45+I50</f>
        <v>0</v>
      </c>
      <c r="J51" s="87">
        <f>J45+J50</f>
        <v>0</v>
      </c>
    </row>
    <row r="52" spans="2:10" x14ac:dyDescent="0.25">
      <c r="B52" s="230" t="s">
        <v>298</v>
      </c>
      <c r="C52" s="230"/>
      <c r="D52" s="230"/>
      <c r="E52" s="230"/>
      <c r="F52" s="230"/>
      <c r="G52" s="230"/>
      <c r="H52" s="230"/>
      <c r="I52" s="123"/>
      <c r="J52" s="124"/>
    </row>
    <row r="53" spans="2:10" x14ac:dyDescent="0.25">
      <c r="B53" s="77"/>
      <c r="C53" s="77"/>
      <c r="D53" s="77"/>
      <c r="E53" s="77"/>
      <c r="F53" s="86">
        <f>D53*E53</f>
        <v>0</v>
      </c>
      <c r="G53" s="86"/>
      <c r="H53" s="83">
        <f>F53+G53</f>
        <v>0</v>
      </c>
      <c r="I53" s="125"/>
      <c r="J53" s="126"/>
    </row>
    <row r="54" spans="2:10" x14ac:dyDescent="0.25">
      <c r="B54" s="77"/>
      <c r="C54" s="77"/>
      <c r="D54" s="77"/>
      <c r="E54" s="77"/>
      <c r="F54" s="86">
        <f>D54*E54</f>
        <v>0</v>
      </c>
      <c r="G54" s="86"/>
      <c r="H54" s="83">
        <f>F54+G54</f>
        <v>0</v>
      </c>
      <c r="I54" s="125"/>
      <c r="J54" s="126"/>
    </row>
    <row r="55" spans="2:10" x14ac:dyDescent="0.25">
      <c r="B55" s="223" t="s">
        <v>318</v>
      </c>
      <c r="C55" s="224"/>
      <c r="D55" s="224"/>
      <c r="E55" s="225"/>
      <c r="F55" s="87">
        <f>SUM(F53:F54)</f>
        <v>0</v>
      </c>
      <c r="G55" s="87">
        <f t="shared" ref="G55" si="7">SUM(G53:G54)</f>
        <v>0</v>
      </c>
      <c r="H55" s="87">
        <f>SUM(H53:H54)</f>
        <v>0</v>
      </c>
      <c r="I55" s="127"/>
      <c r="J55" s="128"/>
    </row>
    <row r="56" spans="2:10" x14ac:dyDescent="0.25">
      <c r="B56" s="223" t="s">
        <v>299</v>
      </c>
      <c r="C56" s="224"/>
      <c r="D56" s="224"/>
      <c r="E56" s="225"/>
      <c r="F56" s="91">
        <f>F45+F50+F55</f>
        <v>0</v>
      </c>
      <c r="G56" s="91">
        <f t="shared" ref="G56" si="8">G45+G50+G55</f>
        <v>0</v>
      </c>
      <c r="H56" s="143">
        <f>H55+H51</f>
        <v>0</v>
      </c>
      <c r="I56" s="160">
        <f>I51</f>
        <v>0</v>
      </c>
      <c r="J56" s="161">
        <f>J51</f>
        <v>0</v>
      </c>
    </row>
  </sheetData>
  <mergeCells count="30">
    <mergeCell ref="B18:B20"/>
    <mergeCell ref="B15:B17"/>
    <mergeCell ref="B56:E56"/>
    <mergeCell ref="B45:E45"/>
    <mergeCell ref="B46:J46"/>
    <mergeCell ref="B50:E50"/>
    <mergeCell ref="B51:E51"/>
    <mergeCell ref="B55:E55"/>
    <mergeCell ref="B52:H52"/>
    <mergeCell ref="B47:B49"/>
    <mergeCell ref="B27:B29"/>
    <mergeCell ref="B30:B32"/>
    <mergeCell ref="B33:B35"/>
    <mergeCell ref="B36:B38"/>
    <mergeCell ref="A7:A8"/>
    <mergeCell ref="H11:H12"/>
    <mergeCell ref="B39:B41"/>
    <mergeCell ref="G11:G12"/>
    <mergeCell ref="B42:B44"/>
    <mergeCell ref="E11:E12"/>
    <mergeCell ref="B11:B13"/>
    <mergeCell ref="D11:D12"/>
    <mergeCell ref="F11:F12"/>
    <mergeCell ref="C11:C13"/>
    <mergeCell ref="B14:J14"/>
    <mergeCell ref="J11:J12"/>
    <mergeCell ref="B10:J10"/>
    <mergeCell ref="I11:I12"/>
    <mergeCell ref="B24:B26"/>
    <mergeCell ref="B21:B23"/>
  </mergeCells>
  <pageMargins left="0.70866141732283472" right="0.70866141732283472" top="0.74803149606299213" bottom="0.74803149606299213" header="0.31496062992125984" footer="0.31496062992125984"/>
  <pageSetup scale="7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5"/>
  <sheetViews>
    <sheetView workbookViewId="0">
      <selection activeCell="H21" sqref="H21"/>
    </sheetView>
  </sheetViews>
  <sheetFormatPr defaultRowHeight="15" x14ac:dyDescent="0.25"/>
  <cols>
    <col min="1" max="1" width="8.140625" style="39" customWidth="1"/>
    <col min="2" max="2" width="73.28515625" style="41" bestFit="1" customWidth="1"/>
    <col min="3" max="3" width="16.28515625" style="40" customWidth="1"/>
  </cols>
  <sheetData>
    <row r="1" spans="1:3" ht="15.75" x14ac:dyDescent="0.25">
      <c r="B1" s="47" t="s">
        <v>215</v>
      </c>
    </row>
    <row r="2" spans="1:3" ht="15.75" thickBot="1" x14ac:dyDescent="0.3"/>
    <row r="3" spans="1:3" ht="15.75" thickBot="1" x14ac:dyDescent="0.3">
      <c r="A3" s="45" t="s">
        <v>154</v>
      </c>
      <c r="B3" s="63" t="s">
        <v>160</v>
      </c>
      <c r="C3" s="63" t="s">
        <v>250</v>
      </c>
    </row>
    <row r="4" spans="1:3" ht="15.75" thickBot="1" x14ac:dyDescent="0.3">
      <c r="A4" s="231">
        <v>1</v>
      </c>
      <c r="B4" s="64" t="s">
        <v>320</v>
      </c>
      <c r="C4" s="65" t="s">
        <v>161</v>
      </c>
    </row>
    <row r="5" spans="1:3" x14ac:dyDescent="0.25">
      <c r="A5" s="232"/>
      <c r="B5" s="234" t="s">
        <v>276</v>
      </c>
      <c r="C5" s="236" t="s">
        <v>161</v>
      </c>
    </row>
    <row r="6" spans="1:3" ht="15.75" thickBot="1" x14ac:dyDescent="0.3">
      <c r="A6" s="232"/>
      <c r="B6" s="235"/>
      <c r="C6" s="237"/>
    </row>
    <row r="7" spans="1:3" x14ac:dyDescent="0.25">
      <c r="A7" s="232"/>
      <c r="B7" s="234" t="s">
        <v>277</v>
      </c>
      <c r="C7" s="236" t="s">
        <v>216</v>
      </c>
    </row>
    <row r="8" spans="1:3" ht="15.75" thickBot="1" x14ac:dyDescent="0.3">
      <c r="A8" s="233"/>
      <c r="B8" s="235"/>
      <c r="C8" s="237"/>
    </row>
    <row r="9" spans="1:3" ht="15.75" thickBot="1" x14ac:dyDescent="0.3">
      <c r="A9" s="231">
        <v>2</v>
      </c>
      <c r="B9" s="90" t="s">
        <v>321</v>
      </c>
      <c r="C9" s="65" t="s">
        <v>161</v>
      </c>
    </row>
    <row r="10" spans="1:3" x14ac:dyDescent="0.25">
      <c r="A10" s="232"/>
      <c r="B10" s="234" t="s">
        <v>278</v>
      </c>
      <c r="C10" s="236" t="s">
        <v>161</v>
      </c>
    </row>
    <row r="11" spans="1:3" ht="15.75" thickBot="1" x14ac:dyDescent="0.3">
      <c r="A11" s="232"/>
      <c r="B11" s="235"/>
      <c r="C11" s="237"/>
    </row>
    <row r="12" spans="1:3" x14ac:dyDescent="0.25">
      <c r="A12" s="232"/>
      <c r="B12" s="234" t="s">
        <v>279</v>
      </c>
      <c r="C12" s="236" t="s">
        <v>216</v>
      </c>
    </row>
    <row r="13" spans="1:3" ht="15.75" thickBot="1" x14ac:dyDescent="0.3">
      <c r="A13" s="233"/>
      <c r="B13" s="235"/>
      <c r="C13" s="237"/>
    </row>
    <row r="14" spans="1:3" ht="15.75" thickBot="1" x14ac:dyDescent="0.3">
      <c r="A14" s="231">
        <v>3</v>
      </c>
      <c r="B14" s="90" t="s">
        <v>322</v>
      </c>
      <c r="C14" s="65" t="s">
        <v>162</v>
      </c>
    </row>
    <row r="15" spans="1:3" x14ac:dyDescent="0.25">
      <c r="A15" s="232"/>
      <c r="B15" s="234" t="s">
        <v>280</v>
      </c>
      <c r="C15" s="236" t="s">
        <v>162</v>
      </c>
    </row>
    <row r="16" spans="1:3" ht="15.75" thickBot="1" x14ac:dyDescent="0.3">
      <c r="A16" s="232"/>
      <c r="B16" s="235"/>
      <c r="C16" s="237"/>
    </row>
    <row r="17" spans="1:3" x14ac:dyDescent="0.25">
      <c r="A17" s="232"/>
      <c r="B17" s="234" t="s">
        <v>281</v>
      </c>
      <c r="C17" s="236" t="s">
        <v>217</v>
      </c>
    </row>
    <row r="18" spans="1:3" ht="15.75" thickBot="1" x14ac:dyDescent="0.3">
      <c r="A18" s="232"/>
      <c r="B18" s="235"/>
      <c r="C18" s="237"/>
    </row>
    <row r="19" spans="1:3" ht="15.75" thickBot="1" x14ac:dyDescent="0.3">
      <c r="A19" s="233"/>
      <c r="B19" s="68" t="s">
        <v>282</v>
      </c>
      <c r="C19" s="67" t="s">
        <v>219</v>
      </c>
    </row>
    <row r="20" spans="1:3" ht="30.75" thickBot="1" x14ac:dyDescent="0.3">
      <c r="A20" s="231">
        <v>4</v>
      </c>
      <c r="B20" s="90" t="s">
        <v>323</v>
      </c>
      <c r="C20" s="65" t="s">
        <v>162</v>
      </c>
    </row>
    <row r="21" spans="1:3" x14ac:dyDescent="0.25">
      <c r="A21" s="232"/>
      <c r="B21" s="234" t="s">
        <v>276</v>
      </c>
      <c r="C21" s="236" t="s">
        <v>162</v>
      </c>
    </row>
    <row r="22" spans="1:3" ht="15.75" thickBot="1" x14ac:dyDescent="0.3">
      <c r="A22" s="232"/>
      <c r="B22" s="235"/>
      <c r="C22" s="237"/>
    </row>
    <row r="23" spans="1:3" x14ac:dyDescent="0.25">
      <c r="A23" s="232"/>
      <c r="B23" s="234" t="s">
        <v>277</v>
      </c>
      <c r="C23" s="236" t="s">
        <v>218</v>
      </c>
    </row>
    <row r="24" spans="1:3" ht="15.75" thickBot="1" x14ac:dyDescent="0.3">
      <c r="A24" s="233"/>
      <c r="B24" s="235"/>
      <c r="C24" s="237"/>
    </row>
    <row r="25" spans="1:3" ht="15.75" thickBot="1" x14ac:dyDescent="0.3">
      <c r="A25" s="231">
        <v>5</v>
      </c>
      <c r="B25" s="90" t="s">
        <v>324</v>
      </c>
      <c r="C25" s="65" t="s">
        <v>161</v>
      </c>
    </row>
    <row r="26" spans="1:3" x14ac:dyDescent="0.25">
      <c r="A26" s="232"/>
      <c r="B26" s="234" t="s">
        <v>283</v>
      </c>
      <c r="C26" s="236" t="s">
        <v>161</v>
      </c>
    </row>
    <row r="27" spans="1:3" ht="15.75" thickBot="1" x14ac:dyDescent="0.3">
      <c r="A27" s="232"/>
      <c r="B27" s="235"/>
      <c r="C27" s="237"/>
    </row>
    <row r="28" spans="1:3" x14ac:dyDescent="0.25">
      <c r="A28" s="232"/>
      <c r="B28" s="234" t="s">
        <v>284</v>
      </c>
      <c r="C28" s="236" t="s">
        <v>216</v>
      </c>
    </row>
    <row r="29" spans="1:3" ht="15.75" thickBot="1" x14ac:dyDescent="0.3">
      <c r="A29" s="233"/>
      <c r="B29" s="235"/>
      <c r="C29" s="237"/>
    </row>
    <row r="30" spans="1:3" ht="30.75" thickBot="1" x14ac:dyDescent="0.3">
      <c r="A30" s="231">
        <v>6</v>
      </c>
      <c r="B30" s="66" t="s">
        <v>165</v>
      </c>
      <c r="C30" s="65" t="s">
        <v>166</v>
      </c>
    </row>
    <row r="31" spans="1:3" ht="15.75" thickBot="1" x14ac:dyDescent="0.3">
      <c r="A31" s="232"/>
      <c r="B31" s="68" t="s">
        <v>285</v>
      </c>
      <c r="C31" s="67" t="s">
        <v>166</v>
      </c>
    </row>
    <row r="32" spans="1:3" ht="15.75" thickBot="1" x14ac:dyDescent="0.3">
      <c r="A32" s="233"/>
      <c r="B32" s="68" t="s">
        <v>286</v>
      </c>
      <c r="C32" s="67" t="s">
        <v>219</v>
      </c>
    </row>
    <row r="33" spans="1:3" ht="30.75" thickBot="1" x14ac:dyDescent="0.3">
      <c r="A33" s="231">
        <v>7</v>
      </c>
      <c r="B33" s="90" t="s">
        <v>167</v>
      </c>
      <c r="C33" s="65" t="s">
        <v>168</v>
      </c>
    </row>
    <row r="34" spans="1:3" ht="15.75" thickBot="1" x14ac:dyDescent="0.3">
      <c r="A34" s="232"/>
      <c r="B34" s="68" t="s">
        <v>287</v>
      </c>
      <c r="C34" s="67" t="s">
        <v>168</v>
      </c>
    </row>
    <row r="35" spans="1:3" ht="15.75" thickBot="1" x14ac:dyDescent="0.3">
      <c r="A35" s="233"/>
      <c r="B35" s="68" t="s">
        <v>288</v>
      </c>
      <c r="C35" s="67" t="s">
        <v>219</v>
      </c>
    </row>
  </sheetData>
  <mergeCells count="27">
    <mergeCell ref="A30:A32"/>
    <mergeCell ref="A33:A35"/>
    <mergeCell ref="A25:A29"/>
    <mergeCell ref="B26:B27"/>
    <mergeCell ref="C26:C27"/>
    <mergeCell ref="B28:B29"/>
    <mergeCell ref="C28:C29"/>
    <mergeCell ref="A20:A24"/>
    <mergeCell ref="B21:B22"/>
    <mergeCell ref="C21:C22"/>
    <mergeCell ref="B23:B24"/>
    <mergeCell ref="C23:C24"/>
    <mergeCell ref="A14:A19"/>
    <mergeCell ref="B15:B16"/>
    <mergeCell ref="C15:C16"/>
    <mergeCell ref="B17:B18"/>
    <mergeCell ref="C17:C18"/>
    <mergeCell ref="A9:A13"/>
    <mergeCell ref="B10:B11"/>
    <mergeCell ref="C10:C11"/>
    <mergeCell ref="B12:B13"/>
    <mergeCell ref="C12:C13"/>
    <mergeCell ref="A4:A8"/>
    <mergeCell ref="B5:B6"/>
    <mergeCell ref="C5:C6"/>
    <mergeCell ref="B7:B8"/>
    <mergeCell ref="C7:C8"/>
  </mergeCells>
  <pageMargins left="0.70866141732283472" right="0.70866141732283472" top="0.74803149606299213" bottom="0.74803149606299213" header="0.31496062992125984" footer="0.31496062992125984"/>
  <pageSetup scale="8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7</vt:i4>
      </vt:variant>
    </vt:vector>
  </HeadingPairs>
  <TitlesOfParts>
    <vt:vector size="15" baseType="lpstr">
      <vt:lpstr>INFO</vt:lpstr>
      <vt:lpstr>SUMAR_punctaj</vt:lpstr>
      <vt:lpstr>1- Bilant</vt:lpstr>
      <vt:lpstr>1 - CPP</vt:lpstr>
      <vt:lpstr>1 - Intreprindere in dificulta</vt:lpstr>
      <vt:lpstr>Flux de numerar</vt:lpstr>
      <vt:lpstr>1 - Buget&amp;Surse finantare</vt:lpstr>
      <vt:lpstr>1 - Grila (ETF)</vt:lpstr>
      <vt:lpstr>'1 - Buget&amp;Surse finantare'!Print_Area</vt:lpstr>
      <vt:lpstr>'1 - CPP'!Print_Area</vt:lpstr>
      <vt:lpstr>'1 - Grila (ETF)'!Print_Area</vt:lpstr>
      <vt:lpstr>'1 - Intreprindere in dificulta'!Print_Area</vt:lpstr>
      <vt:lpstr>'Flux de numerar'!Print_Area</vt:lpstr>
      <vt:lpstr>INFO!Print_Area</vt:lpstr>
      <vt:lpstr>SUMAR_punctaj!Print_Area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2022-01-27T11:10:18Z</dcterms:created>
  <dcterms:modified xsi:type="dcterms:W3CDTF">2023-02-08T19:07:22Z</dcterms:modified>
</cp:coreProperties>
</file>